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9230" windowHeight="11760" activeTab="1"/>
  </bookViews>
  <sheets>
    <sheet name="Team Points" sheetId="1" r:id="rId1"/>
    <sheet name="Girls" sheetId="2" r:id="rId2"/>
    <sheet name="Boys" sheetId="3" r:id="rId3"/>
    <sheet name="Names" sheetId="4" r:id="rId4"/>
    <sheet name="Points" sheetId="5" state="hidden" r:id="rId5"/>
  </sheets>
  <definedNames>
    <definedName name="A_Final_Points">Points!$D$1:$E$8</definedName>
    <definedName name="B_Final_Points">Points!$G$1:$H$8</definedName>
    <definedName name="Points">Points!$A$1:$B$14</definedName>
    <definedName name="_xlnm.Print_Area" localSheetId="2">Boys!$A$1:$K$145</definedName>
    <definedName name="_xlnm.Print_Area" localSheetId="1">Girls!$A$1:$K$130</definedName>
    <definedName name="_xlnm.Print_Area" localSheetId="0">'Team Points'!$A$1:$H$29</definedName>
    <definedName name="_xlnm.Print_Titles" localSheetId="2">Boys!$1:$1</definedName>
    <definedName name="_xlnm.Print_Titles" localSheetId="1">Girls!$1:$1</definedName>
    <definedName name="Year7Boys100m">Names!$B$3:$D$16</definedName>
    <definedName name="Year7Boys100mCat1_4">Names!$B$213:$D$226</definedName>
    <definedName name="Year7Boys1500m">Names!$B$63:$D$76</definedName>
    <definedName name="Year7Boys200m">Names!$B$18:$D$31</definedName>
    <definedName name="Year7Boys300m">Names!$B$33:$D$46</definedName>
    <definedName name="Year7Boys4x100mRelay">Names!$B$93:$D$106</definedName>
    <definedName name="Year7Boys800m">Names!$B$48:$D$61</definedName>
    <definedName name="Year7BoysDiscus">Names!$B$138:$D$151</definedName>
    <definedName name="Year7BoysHighJump">Names!$B$108:$D$121</definedName>
    <definedName name="Year7BoysHurdles">Names!$B$78:$D$91</definedName>
    <definedName name="Year7BoysJavelin">Names!$B$153:$D$166</definedName>
    <definedName name="Year7BoysJavelinCat1_4">Names!$B$183:$D$196</definedName>
    <definedName name="Year7BoysLongJump">Names!$B$123:$D$136</definedName>
    <definedName name="Year7BoysShot">Names!$B$168:$D$181</definedName>
    <definedName name="Year7BoysShotCat1_4">Names!$B$198:$D$211</definedName>
    <definedName name="Year7Girls100m">Names!$H$3:$J$16</definedName>
    <definedName name="Year7Girls100mCat1_4">Names!$H$213:$J$226</definedName>
    <definedName name="Year7Girls1500m">Names!$H$63:$J$76</definedName>
    <definedName name="Year7Girls200m">Names!$H$18:$J$31</definedName>
    <definedName name="Year7Girls4x100mRelay">Names!$H$93:$J$106</definedName>
    <definedName name="Year7Girls800m">Names!$H$48:$J$61</definedName>
    <definedName name="Year7GirlsDiscus">Names!$H$138:$J$151</definedName>
    <definedName name="Year7GirlsHighJump">Names!$H$108:$J$121</definedName>
    <definedName name="Year7GirlsHurdles">Names!$H$78:$J$91</definedName>
    <definedName name="Year7GirlsJavelin">Names!$H$153:$J$166</definedName>
    <definedName name="Year7GirlsJavelinCat1_4">Names!$H$183:$J$196</definedName>
    <definedName name="Year7GirlsLongJump">Names!$H$123:$J$136</definedName>
    <definedName name="Year7GirlsShot">Names!$H$168:$J$181</definedName>
    <definedName name="Year7GirlsShotCat1_4">Names!$H$198:$J$211</definedName>
  </definedNames>
  <calcPr calcId="125725"/>
</workbook>
</file>

<file path=xl/calcChain.xml><?xml version="1.0" encoding="utf-8"?>
<calcChain xmlns="http://schemas.openxmlformats.org/spreadsheetml/2006/main">
  <c r="L130" i="2"/>
  <c r="L129"/>
  <c r="L128"/>
  <c r="L127"/>
  <c r="F127"/>
  <c r="L126"/>
  <c r="F126"/>
  <c r="L125"/>
  <c r="F125"/>
  <c r="F124"/>
  <c r="F123"/>
  <c r="F122"/>
  <c r="L121"/>
  <c r="F121"/>
  <c r="L120"/>
  <c r="F120"/>
  <c r="L119"/>
  <c r="F119"/>
  <c r="L118"/>
  <c r="F118"/>
  <c r="L117"/>
  <c r="F117"/>
  <c r="L116"/>
  <c r="F116"/>
  <c r="A113"/>
  <c r="L112"/>
  <c r="F112"/>
  <c r="L111"/>
  <c r="F111"/>
  <c r="L110"/>
  <c r="F110"/>
  <c r="L109"/>
  <c r="F109"/>
  <c r="L108"/>
  <c r="F108"/>
  <c r="L107"/>
  <c r="F107"/>
  <c r="L106"/>
  <c r="F106"/>
  <c r="L105"/>
  <c r="F105"/>
  <c r="L104"/>
  <c r="F104"/>
  <c r="L103"/>
  <c r="F103"/>
  <c r="L102"/>
  <c r="F102"/>
  <c r="L101"/>
  <c r="F101"/>
  <c r="G98"/>
  <c r="A98"/>
  <c r="L97"/>
  <c r="F97"/>
  <c r="L96"/>
  <c r="F96"/>
  <c r="L95"/>
  <c r="F95"/>
  <c r="L94"/>
  <c r="F94"/>
  <c r="L93"/>
  <c r="F93"/>
  <c r="L92"/>
  <c r="F92"/>
  <c r="L91"/>
  <c r="F91"/>
  <c r="L90"/>
  <c r="F90"/>
  <c r="L89"/>
  <c r="F89"/>
  <c r="L88"/>
  <c r="F88"/>
  <c r="L87"/>
  <c r="F87"/>
  <c r="L86"/>
  <c r="F86"/>
  <c r="G83"/>
  <c r="A83"/>
  <c r="L82"/>
  <c r="F82"/>
  <c r="L81"/>
  <c r="F81"/>
  <c r="L80"/>
  <c r="F80"/>
  <c r="L79"/>
  <c r="F79"/>
  <c r="L78"/>
  <c r="F78"/>
  <c r="L77"/>
  <c r="F77"/>
  <c r="A74"/>
  <c r="L67"/>
  <c r="L52"/>
  <c r="L66"/>
  <c r="L51"/>
  <c r="L65"/>
  <c r="L50"/>
  <c r="L64"/>
  <c r="L49"/>
  <c r="L63"/>
  <c r="L48"/>
  <c r="L62"/>
  <c r="L47"/>
  <c r="L61"/>
  <c r="L46"/>
  <c r="L60"/>
  <c r="L45"/>
  <c r="L59"/>
  <c r="L44"/>
  <c r="L58"/>
  <c r="L43"/>
  <c r="L57"/>
  <c r="L42"/>
  <c r="L56"/>
  <c r="L41"/>
  <c r="G53"/>
  <c r="G38"/>
  <c r="F73"/>
  <c r="F72"/>
  <c r="F71"/>
  <c r="F70"/>
  <c r="F69"/>
  <c r="F68"/>
  <c r="F64"/>
  <c r="F63"/>
  <c r="F62"/>
  <c r="F61"/>
  <c r="F60"/>
  <c r="F59"/>
  <c r="A38"/>
  <c r="L37"/>
  <c r="F37"/>
  <c r="L36"/>
  <c r="F36"/>
  <c r="L35"/>
  <c r="F35"/>
  <c r="L34"/>
  <c r="F34"/>
  <c r="L33"/>
  <c r="F33"/>
  <c r="L32"/>
  <c r="F32"/>
  <c r="L28"/>
  <c r="F28"/>
  <c r="L27"/>
  <c r="F27"/>
  <c r="L26"/>
  <c r="F26"/>
  <c r="L25"/>
  <c r="F25"/>
  <c r="L24"/>
  <c r="F24"/>
  <c r="L23"/>
  <c r="F23"/>
  <c r="G2"/>
  <c r="A2"/>
  <c r="G98" i="3"/>
  <c r="A128"/>
  <c r="A113"/>
  <c r="G113"/>
  <c r="A98"/>
  <c r="A89"/>
  <c r="G74"/>
  <c r="A74"/>
  <c r="G38"/>
  <c r="A38"/>
  <c r="G2"/>
  <c r="A2"/>
  <c r="L97"/>
  <c r="L96"/>
  <c r="L95"/>
  <c r="L94"/>
  <c r="L93"/>
  <c r="L92"/>
  <c r="F97"/>
  <c r="F96"/>
  <c r="F95"/>
  <c r="F94"/>
  <c r="F93"/>
  <c r="F92"/>
  <c r="L145"/>
  <c r="L144"/>
  <c r="L143"/>
  <c r="L142"/>
  <c r="L141"/>
  <c r="L140"/>
  <c r="L136"/>
  <c r="L135"/>
  <c r="L134"/>
  <c r="L133"/>
  <c r="L132"/>
  <c r="L131"/>
  <c r="F142"/>
  <c r="F141"/>
  <c r="F140"/>
  <c r="F139"/>
  <c r="F138"/>
  <c r="F137"/>
  <c r="F136"/>
  <c r="F135"/>
  <c r="F134"/>
  <c r="F133"/>
  <c r="F132"/>
  <c r="F131"/>
  <c r="L127"/>
  <c r="F127"/>
  <c r="L126"/>
  <c r="F126"/>
  <c r="L125"/>
  <c r="F125"/>
  <c r="L124"/>
  <c r="F124"/>
  <c r="L123"/>
  <c r="F123"/>
  <c r="L122"/>
  <c r="F122"/>
  <c r="L121"/>
  <c r="F121"/>
  <c r="L120"/>
  <c r="F120"/>
  <c r="L119"/>
  <c r="F119"/>
  <c r="L118"/>
  <c r="F118"/>
  <c r="L117"/>
  <c r="F117"/>
  <c r="L116"/>
  <c r="F116"/>
  <c r="L112"/>
  <c r="L111"/>
  <c r="L110"/>
  <c r="L109"/>
  <c r="L108"/>
  <c r="L107"/>
  <c r="L106"/>
  <c r="L105"/>
  <c r="L104"/>
  <c r="L103"/>
  <c r="L102"/>
  <c r="L101"/>
  <c r="F112"/>
  <c r="F111"/>
  <c r="F110"/>
  <c r="F109"/>
  <c r="F108"/>
  <c r="F107"/>
  <c r="F106"/>
  <c r="F105"/>
  <c r="F104"/>
  <c r="F103"/>
  <c r="F102"/>
  <c r="F101"/>
  <c r="L73"/>
  <c r="L72"/>
  <c r="L71"/>
  <c r="L70"/>
  <c r="L69"/>
  <c r="L68"/>
  <c r="L64"/>
  <c r="L63"/>
  <c r="L62"/>
  <c r="L61"/>
  <c r="L60"/>
  <c r="L59"/>
  <c r="L88"/>
  <c r="L87"/>
  <c r="L86"/>
  <c r="L85"/>
  <c r="L84"/>
  <c r="L83"/>
  <c r="L82"/>
  <c r="L81"/>
  <c r="L80"/>
  <c r="L79"/>
  <c r="L78"/>
  <c r="L77"/>
  <c r="F78"/>
  <c r="F79"/>
  <c r="F80"/>
  <c r="F81"/>
  <c r="F82"/>
  <c r="F83"/>
  <c r="F84"/>
  <c r="F85"/>
  <c r="F86"/>
  <c r="F87"/>
  <c r="F88"/>
  <c r="F77"/>
  <c r="F73"/>
  <c r="F72"/>
  <c r="F71"/>
  <c r="F70"/>
  <c r="F69"/>
  <c r="F68"/>
  <c r="F64"/>
  <c r="F63"/>
  <c r="F62"/>
  <c r="F61"/>
  <c r="F60"/>
  <c r="F59"/>
  <c r="L37"/>
  <c r="L36"/>
  <c r="L35"/>
  <c r="L34"/>
  <c r="L33"/>
  <c r="L32"/>
  <c r="L28"/>
  <c r="L27"/>
  <c r="L26"/>
  <c r="L25"/>
  <c r="L24"/>
  <c r="L23"/>
  <c r="F33"/>
  <c r="F34"/>
  <c r="F35"/>
  <c r="F36"/>
  <c r="F37"/>
  <c r="F32"/>
  <c r="F24"/>
  <c r="F25"/>
  <c r="F26"/>
  <c r="F27"/>
  <c r="F28"/>
  <c r="F23"/>
  <c r="J129" i="2"/>
  <c r="I94"/>
  <c r="C15" i="3"/>
  <c r="C5"/>
  <c r="C62"/>
  <c r="I34"/>
  <c r="J5"/>
  <c r="D15" i="2"/>
  <c r="D69"/>
  <c r="J105" i="3"/>
  <c r="I10"/>
  <c r="I26"/>
  <c r="D125" i="2"/>
  <c r="I36" i="3"/>
  <c r="C96"/>
  <c r="I58" i="2"/>
  <c r="J86"/>
  <c r="D138" i="3"/>
  <c r="C7"/>
  <c r="D55" i="2"/>
  <c r="J46"/>
  <c r="J126" i="3"/>
  <c r="C34"/>
  <c r="D93" i="2"/>
  <c r="D68" i="3"/>
  <c r="D7" i="2"/>
  <c r="I9"/>
  <c r="J33"/>
  <c r="C19" i="3"/>
  <c r="I59" i="2"/>
  <c r="I64" i="3"/>
  <c r="C81" i="2"/>
  <c r="C79"/>
  <c r="C107"/>
  <c r="D24" i="3"/>
  <c r="C62" i="2"/>
  <c r="J77"/>
  <c r="I131" i="3"/>
  <c r="J84"/>
  <c r="J34" i="2"/>
  <c r="I90"/>
  <c r="J45"/>
  <c r="C53" i="3"/>
  <c r="C44" i="2"/>
  <c r="C55"/>
  <c r="C141" i="3"/>
  <c r="C89" i="2"/>
  <c r="C23" i="3"/>
  <c r="J104"/>
  <c r="D83"/>
  <c r="C18"/>
  <c r="C94" i="2"/>
  <c r="D72" i="3"/>
  <c r="C111"/>
  <c r="D14"/>
  <c r="I101" i="2"/>
  <c r="D25"/>
  <c r="I35" i="3"/>
  <c r="D60" i="2"/>
  <c r="D43" i="3"/>
  <c r="C17" i="2"/>
  <c r="I116" i="3"/>
  <c r="J89" i="2"/>
  <c r="D78"/>
  <c r="J108" i="3"/>
  <c r="I79"/>
  <c r="C8"/>
  <c r="C43"/>
  <c r="D34"/>
  <c r="C42"/>
  <c r="D84"/>
  <c r="J36"/>
  <c r="J101"/>
  <c r="D126"/>
  <c r="C119"/>
  <c r="D117" i="2"/>
  <c r="J144" i="3"/>
  <c r="C107"/>
  <c r="C51" i="2"/>
  <c r="I71" i="3"/>
  <c r="I103" i="2"/>
  <c r="J70" i="3"/>
  <c r="I7" i="2"/>
  <c r="D10" i="3"/>
  <c r="J141"/>
  <c r="I119" i="2"/>
  <c r="I46"/>
  <c r="C69" i="3"/>
  <c r="D103" i="2"/>
  <c r="I117"/>
  <c r="C50" i="3"/>
  <c r="I67" i="2"/>
  <c r="I112" i="3"/>
  <c r="D53" i="2"/>
  <c r="C17" i="3"/>
  <c r="D71"/>
  <c r="C123"/>
  <c r="J64" i="2"/>
  <c r="D64"/>
  <c r="C83" i="3"/>
  <c r="J78" i="2"/>
  <c r="I118" i="3"/>
  <c r="C88"/>
  <c r="D35" i="2"/>
  <c r="C37"/>
  <c r="J25" i="3"/>
  <c r="J47" i="2"/>
  <c r="I41" i="3"/>
  <c r="I121"/>
  <c r="C118" i="2"/>
  <c r="I17"/>
  <c r="D78" i="3"/>
  <c r="J82"/>
  <c r="I125"/>
  <c r="I129" i="2"/>
  <c r="I43"/>
  <c r="C60"/>
  <c r="C33"/>
  <c r="J71" i="3"/>
  <c r="I93"/>
  <c r="J123"/>
  <c r="I16" i="2"/>
  <c r="C37" i="3"/>
  <c r="I37"/>
  <c r="J48" i="2"/>
  <c r="C123"/>
  <c r="C24" i="3"/>
  <c r="I56" i="2"/>
  <c r="J87" i="3"/>
  <c r="C105" i="2"/>
  <c r="I118"/>
  <c r="I87"/>
  <c r="D107" i="3"/>
  <c r="D71" i="2"/>
  <c r="I10"/>
  <c r="C61" i="3"/>
  <c r="J82" i="2"/>
  <c r="J122" i="3"/>
  <c r="J103" i="2"/>
  <c r="J51" i="3"/>
  <c r="C71" i="2"/>
  <c r="I5" i="3"/>
  <c r="D34" i="2"/>
  <c r="J60" i="3"/>
  <c r="J106" i="2"/>
  <c r="J95"/>
  <c r="I33" i="3"/>
  <c r="J17" i="2"/>
  <c r="C109" i="3"/>
  <c r="D37" i="2"/>
  <c r="D18"/>
  <c r="J120" i="3"/>
  <c r="J72"/>
  <c r="I35" i="2"/>
  <c r="I59" i="3"/>
  <c r="J121" i="2"/>
  <c r="C34"/>
  <c r="C68"/>
  <c r="C102" i="3"/>
  <c r="J19" i="2"/>
  <c r="I84" i="3"/>
  <c r="C16" i="2"/>
  <c r="J125" i="3"/>
  <c r="C117" i="2"/>
  <c r="I36"/>
  <c r="D77" i="3"/>
  <c r="I109"/>
  <c r="C68"/>
  <c r="J41" i="2"/>
  <c r="C117" i="3"/>
  <c r="I107"/>
  <c r="J7" i="2"/>
  <c r="J128"/>
  <c r="J8" i="3"/>
  <c r="D96" i="2"/>
  <c r="I62" i="3"/>
  <c r="J103"/>
  <c r="C136"/>
  <c r="J10" i="2"/>
  <c r="C52"/>
  <c r="C18"/>
  <c r="D32" i="3"/>
  <c r="J43" i="2"/>
  <c r="J102"/>
  <c r="D82" i="3"/>
  <c r="D87"/>
  <c r="C73"/>
  <c r="C80" i="2"/>
  <c r="D79"/>
  <c r="C108" i="3"/>
  <c r="D123" i="2"/>
  <c r="D41" i="3"/>
  <c r="J68"/>
  <c r="J79"/>
  <c r="I120" i="2"/>
  <c r="D5"/>
  <c r="I89"/>
  <c r="I128"/>
  <c r="J23"/>
  <c r="J109" i="3"/>
  <c r="I140"/>
  <c r="C110" i="2"/>
  <c r="D112"/>
  <c r="D9" i="3"/>
  <c r="C132"/>
  <c r="C87" i="2"/>
  <c r="J101"/>
  <c r="D89"/>
  <c r="D103" i="3"/>
  <c r="J88" i="2"/>
  <c r="I46" i="3"/>
  <c r="D127" i="2"/>
  <c r="D16"/>
  <c r="J15"/>
  <c r="J24"/>
  <c r="C79" i="3"/>
  <c r="D27" i="2"/>
  <c r="J93" i="3"/>
  <c r="J56" i="2"/>
  <c r="J96"/>
  <c r="I120" i="3"/>
  <c r="I45"/>
  <c r="D42" i="2"/>
  <c r="D68"/>
  <c r="C69"/>
  <c r="J17" i="3"/>
  <c r="J64"/>
  <c r="J95"/>
  <c r="J131"/>
  <c r="C93" i="2"/>
  <c r="D118"/>
  <c r="C6" i="3"/>
  <c r="D108"/>
  <c r="I88" i="2"/>
  <c r="C72"/>
  <c r="I111" i="3"/>
  <c r="C15" i="2"/>
  <c r="J77" i="3"/>
  <c r="D119" i="2"/>
  <c r="D112" i="3"/>
  <c r="I107" i="2"/>
  <c r="D50" i="3"/>
  <c r="C36" i="2"/>
  <c r="I23"/>
  <c r="I23" i="3"/>
  <c r="C106" i="2"/>
  <c r="J143" i="3"/>
  <c r="D17" i="2"/>
  <c r="I73" i="3"/>
  <c r="C85"/>
  <c r="I133"/>
  <c r="C137"/>
  <c r="D80" i="2"/>
  <c r="J6" i="3"/>
  <c r="C28" i="2"/>
  <c r="D85" i="3"/>
  <c r="D24" i="2"/>
  <c r="D23"/>
  <c r="I82"/>
  <c r="C84" i="3"/>
  <c r="C118"/>
  <c r="C139"/>
  <c r="C7" i="2"/>
  <c r="I60"/>
  <c r="C44" i="3"/>
  <c r="J52"/>
  <c r="I51" i="2"/>
  <c r="C103" i="3"/>
  <c r="I119"/>
  <c r="J41"/>
  <c r="C59"/>
  <c r="D116" i="2"/>
  <c r="I145" i="3"/>
  <c r="J59" i="2"/>
  <c r="C105" i="3"/>
  <c r="D43" i="2"/>
  <c r="I33"/>
  <c r="J32" i="3"/>
  <c r="I28"/>
  <c r="J42"/>
  <c r="C8" i="2"/>
  <c r="D141" i="3"/>
  <c r="D96"/>
  <c r="C108" i="2"/>
  <c r="I57"/>
  <c r="J58"/>
  <c r="J73" i="3"/>
  <c r="D7"/>
  <c r="I78"/>
  <c r="D93"/>
  <c r="I18"/>
  <c r="D87" i="2"/>
  <c r="D101"/>
  <c r="I93"/>
  <c r="I104" i="3"/>
  <c r="J94"/>
  <c r="J52" i="2"/>
  <c r="I104"/>
  <c r="D95"/>
  <c r="J51"/>
  <c r="D32"/>
  <c r="C26" i="3"/>
  <c r="C35"/>
  <c r="C28"/>
  <c r="I87"/>
  <c r="C97"/>
  <c r="J33"/>
  <c r="D88" i="2"/>
  <c r="C142" i="3"/>
  <c r="D106" i="2"/>
  <c r="C70"/>
  <c r="J97"/>
  <c r="C120" i="3"/>
  <c r="I65" i="2"/>
  <c r="I8"/>
  <c r="C127" i="3"/>
  <c r="I82"/>
  <c r="J35"/>
  <c r="C112" i="2"/>
  <c r="C120"/>
  <c r="D72"/>
  <c r="I66"/>
  <c r="D79" i="3"/>
  <c r="C45" i="2"/>
  <c r="J118"/>
  <c r="C10"/>
  <c r="J124" i="3"/>
  <c r="C33"/>
  <c r="I48" i="2"/>
  <c r="I61" i="3"/>
  <c r="C26" i="2"/>
  <c r="D122" i="3"/>
  <c r="C124" i="2"/>
  <c r="D44" i="3"/>
  <c r="D111" i="2"/>
  <c r="J94"/>
  <c r="C46"/>
  <c r="C78" i="3"/>
  <c r="C101" i="2"/>
  <c r="J119" i="3"/>
  <c r="D60"/>
  <c r="D110" i="2"/>
  <c r="C61"/>
  <c r="J19" i="3"/>
  <c r="I42"/>
  <c r="I61" i="2"/>
  <c r="D80" i="3"/>
  <c r="J80"/>
  <c r="I72"/>
  <c r="D108" i="2"/>
  <c r="D124"/>
  <c r="J120"/>
  <c r="D135" i="3"/>
  <c r="C124"/>
  <c r="D59" i="2"/>
  <c r="I25"/>
  <c r="D41"/>
  <c r="D6" i="3"/>
  <c r="J110"/>
  <c r="J97"/>
  <c r="D91" i="2"/>
  <c r="I47"/>
  <c r="D52"/>
  <c r="D10"/>
  <c r="C131" i="3"/>
  <c r="J28" i="2"/>
  <c r="D46" i="3"/>
  <c r="I144"/>
  <c r="C27"/>
  <c r="J90" i="2"/>
  <c r="I63"/>
  <c r="D70"/>
  <c r="C64"/>
  <c r="C14"/>
  <c r="J116"/>
  <c r="I14"/>
  <c r="C106" i="3"/>
  <c r="C112"/>
  <c r="I116" i="2"/>
  <c r="I52" i="3"/>
  <c r="J26" i="2"/>
  <c r="I81" i="3"/>
  <c r="D8"/>
  <c r="D6" i="2"/>
  <c r="D51"/>
  <c r="J136" i="3"/>
  <c r="I44" i="2"/>
  <c r="I15" i="3"/>
  <c r="C36"/>
  <c r="J44" i="2"/>
  <c r="C52" i="3"/>
  <c r="J9"/>
  <c r="C92"/>
  <c r="I6" i="2"/>
  <c r="C27"/>
  <c r="D64" i="3"/>
  <c r="J135"/>
  <c r="C59" i="2"/>
  <c r="I105" i="3"/>
  <c r="J32" i="2"/>
  <c r="J125"/>
  <c r="D51" i="3"/>
  <c r="D97" i="2"/>
  <c r="I141" i="3"/>
  <c r="I32" i="2"/>
  <c r="I32" i="3"/>
  <c r="I110" i="2"/>
  <c r="C102"/>
  <c r="D73"/>
  <c r="I110" i="3"/>
  <c r="C96" i="2"/>
  <c r="C92"/>
  <c r="J36"/>
  <c r="I54" i="3"/>
  <c r="D50" i="2"/>
  <c r="J104"/>
  <c r="I123" i="3"/>
  <c r="I88"/>
  <c r="I28" i="2"/>
  <c r="D26" i="3"/>
  <c r="I15" i="2"/>
  <c r="D140" i="3"/>
  <c r="D97"/>
  <c r="J93" i="2"/>
  <c r="C86" i="3"/>
  <c r="J92" i="2"/>
  <c r="J62"/>
  <c r="D111" i="3"/>
  <c r="I68"/>
  <c r="C126"/>
  <c r="C119" i="2"/>
  <c r="C35"/>
  <c r="C95" i="3"/>
  <c r="J49" i="2"/>
  <c r="I69" i="3"/>
  <c r="D25"/>
  <c r="D107" i="2"/>
  <c r="C63" i="3"/>
  <c r="J110" i="2"/>
  <c r="D127" i="3"/>
  <c r="I64" i="2"/>
  <c r="C140" i="3"/>
  <c r="D77" i="2"/>
  <c r="I108"/>
  <c r="J105"/>
  <c r="I105"/>
  <c r="C42"/>
  <c r="I9" i="3"/>
  <c r="J14" i="2"/>
  <c r="I25" i="3"/>
  <c r="D23"/>
  <c r="D124"/>
  <c r="J50" i="2"/>
  <c r="J111" i="3"/>
  <c r="C64"/>
  <c r="C101"/>
  <c r="J88"/>
  <c r="C109" i="2"/>
  <c r="D81" i="3"/>
  <c r="D104"/>
  <c r="C24" i="2"/>
  <c r="I80"/>
  <c r="I132" i="3"/>
  <c r="C135"/>
  <c r="C111" i="2"/>
  <c r="J24" i="3"/>
  <c r="I79" i="2"/>
  <c r="J46" i="3"/>
  <c r="D54"/>
  <c r="C77"/>
  <c r="I43"/>
  <c r="J23"/>
  <c r="J140"/>
  <c r="I96"/>
  <c r="I41" i="2"/>
  <c r="C23"/>
  <c r="C133" i="3"/>
  <c r="D19" i="2"/>
  <c r="J132" i="3"/>
  <c r="C121"/>
  <c r="J107"/>
  <c r="C134"/>
  <c r="J27"/>
  <c r="J130" i="2"/>
  <c r="D90"/>
  <c r="I106"/>
  <c r="D42" i="3"/>
  <c r="J117"/>
  <c r="D45" i="2"/>
  <c r="D63"/>
  <c r="J60"/>
  <c r="D63" i="3"/>
  <c r="D62" i="2"/>
  <c r="J14" i="3"/>
  <c r="C51"/>
  <c r="C90" i="2"/>
  <c r="J102" i="3"/>
  <c r="I26" i="2"/>
  <c r="D46"/>
  <c r="J117"/>
  <c r="D36" i="3"/>
  <c r="I96" i="2"/>
  <c r="I77" i="3"/>
  <c r="C55"/>
  <c r="I94"/>
  <c r="J7"/>
  <c r="I142"/>
  <c r="D109" i="2"/>
  <c r="D16" i="3"/>
  <c r="C70"/>
  <c r="I122"/>
  <c r="C125"/>
  <c r="J116"/>
  <c r="J145"/>
  <c r="I24"/>
  <c r="C14"/>
  <c r="C88" i="2"/>
  <c r="C138" i="3"/>
  <c r="I126"/>
  <c r="D62"/>
  <c r="J126" i="2"/>
  <c r="I51" i="3"/>
  <c r="C77" i="2"/>
  <c r="C60" i="3"/>
  <c r="J15"/>
  <c r="J34"/>
  <c r="C5" i="2"/>
  <c r="C95"/>
  <c r="C80" i="3"/>
  <c r="C63" i="2"/>
  <c r="J37"/>
  <c r="I136" i="3"/>
  <c r="D26" i="2"/>
  <c r="D53" i="3"/>
  <c r="J142"/>
  <c r="J65" i="2"/>
  <c r="I6" i="3"/>
  <c r="D73"/>
  <c r="I16"/>
  <c r="J134"/>
  <c r="C122"/>
  <c r="J78"/>
  <c r="D15"/>
  <c r="C104"/>
  <c r="D105"/>
  <c r="D121" i="2"/>
  <c r="D27" i="3"/>
  <c r="D119"/>
  <c r="J26"/>
  <c r="C127" i="2"/>
  <c r="D117" i="3"/>
  <c r="D18"/>
  <c r="J112" i="2"/>
  <c r="J66"/>
  <c r="D81"/>
  <c r="I95"/>
  <c r="I14" i="3"/>
  <c r="J121"/>
  <c r="D118"/>
  <c r="J43"/>
  <c r="J53"/>
  <c r="J87" i="2"/>
  <c r="I117" i="3"/>
  <c r="I134"/>
  <c r="I37" i="2"/>
  <c r="D82"/>
  <c r="J86" i="3"/>
  <c r="D70"/>
  <c r="I103"/>
  <c r="C82" i="2"/>
  <c r="D102"/>
  <c r="J133" i="3"/>
  <c r="J54"/>
  <c r="J92"/>
  <c r="D94"/>
  <c r="D126" i="2"/>
  <c r="D120"/>
  <c r="C81" i="3"/>
  <c r="J25" i="2"/>
  <c r="J63"/>
  <c r="C6"/>
  <c r="I80" i="3"/>
  <c r="I45" i="2"/>
  <c r="J45" i="3"/>
  <c r="I42" i="2"/>
  <c r="J57"/>
  <c r="C103"/>
  <c r="C41"/>
  <c r="J16"/>
  <c r="I85" i="3"/>
  <c r="I121" i="2"/>
  <c r="C116"/>
  <c r="D134" i="3"/>
  <c r="C46"/>
  <c r="I77" i="2"/>
  <c r="C87" i="3"/>
  <c r="C122" i="2"/>
  <c r="D5" i="3"/>
  <c r="J80" i="2"/>
  <c r="I24"/>
  <c r="C94" i="3"/>
  <c r="C25" i="2"/>
  <c r="J42"/>
  <c r="D52" i="3"/>
  <c r="I44"/>
  <c r="D139"/>
  <c r="D35"/>
  <c r="C54" i="2"/>
  <c r="J79"/>
  <c r="C73"/>
  <c r="D94"/>
  <c r="I70" i="3"/>
  <c r="C32"/>
  <c r="J9" i="2"/>
  <c r="J35"/>
  <c r="D92"/>
  <c r="C16" i="3"/>
  <c r="J55"/>
  <c r="I81" i="2"/>
  <c r="I112"/>
  <c r="I111"/>
  <c r="J16" i="3"/>
  <c r="D131"/>
  <c r="C104" i="2"/>
  <c r="C71" i="3"/>
  <c r="J107" i="2"/>
  <c r="D33"/>
  <c r="C9" i="3"/>
  <c r="I108"/>
  <c r="C43" i="2"/>
  <c r="J18" i="3"/>
  <c r="J37"/>
  <c r="J10"/>
  <c r="D19"/>
  <c r="C53" i="2"/>
  <c r="J127" i="3"/>
  <c r="I125" i="2"/>
  <c r="C82" i="3"/>
  <c r="C9" i="2"/>
  <c r="C25" i="3"/>
  <c r="D95"/>
  <c r="D8" i="2"/>
  <c r="D17" i="3"/>
  <c r="D137"/>
  <c r="I63"/>
  <c r="D136"/>
  <c r="D28"/>
  <c r="J28"/>
  <c r="D14" i="2"/>
  <c r="J111"/>
  <c r="I86"/>
  <c r="D120" i="3"/>
  <c r="I97" i="2"/>
  <c r="I34"/>
  <c r="C41" i="3"/>
  <c r="D142"/>
  <c r="I102"/>
  <c r="D28" i="2"/>
  <c r="D105"/>
  <c r="D92" i="3"/>
  <c r="D36" i="2"/>
  <c r="I19" i="3"/>
  <c r="J5" i="2"/>
  <c r="I135" i="3"/>
  <c r="D121"/>
  <c r="I50" i="2"/>
  <c r="J62" i="3"/>
  <c r="I109" i="2"/>
  <c r="I126"/>
  <c r="I55" i="3"/>
  <c r="D37"/>
  <c r="C110"/>
  <c r="C126" i="2"/>
  <c r="C19"/>
  <c r="D106" i="3"/>
  <c r="D86" i="2"/>
  <c r="I130"/>
  <c r="D125" i="3"/>
  <c r="J106"/>
  <c r="D33"/>
  <c r="J61" i="2"/>
  <c r="C91"/>
  <c r="I52"/>
  <c r="J83" i="3"/>
  <c r="I83"/>
  <c r="J119" i="2"/>
  <c r="D101" i="3"/>
  <c r="I60"/>
  <c r="D133"/>
  <c r="J81" i="2"/>
  <c r="J109"/>
  <c r="J108"/>
  <c r="I49"/>
  <c r="I7" i="3"/>
  <c r="J61"/>
  <c r="C10"/>
  <c r="I91" i="2"/>
  <c r="I53" i="3"/>
  <c r="D123"/>
  <c r="D59"/>
  <c r="D102"/>
  <c r="I78" i="2"/>
  <c r="I18"/>
  <c r="D61"/>
  <c r="I92"/>
  <c r="I8" i="3"/>
  <c r="C125" i="2"/>
  <c r="I17" i="3"/>
  <c r="D9" i="2"/>
  <c r="I5"/>
  <c r="D45" i="3"/>
  <c r="I27"/>
  <c r="I92"/>
  <c r="C78" i="2"/>
  <c r="C50"/>
  <c r="J50" i="3"/>
  <c r="D110"/>
  <c r="I127" i="2"/>
  <c r="D44"/>
  <c r="C54" i="3"/>
  <c r="C45"/>
  <c r="J112"/>
  <c r="C72"/>
  <c r="I95"/>
  <c r="I106"/>
  <c r="I62" i="2"/>
  <c r="D61" i="3"/>
  <c r="J67" i="2"/>
  <c r="J81" i="3"/>
  <c r="D54" i="2"/>
  <c r="C97"/>
  <c r="J18"/>
  <c r="D55" i="3"/>
  <c r="I101"/>
  <c r="I143"/>
  <c r="J91" i="2"/>
  <c r="D122"/>
  <c r="J127"/>
  <c r="C32"/>
  <c r="I86" i="3"/>
  <c r="D132"/>
  <c r="I102" i="2"/>
  <c r="I50" i="3"/>
  <c r="D104" i="2"/>
  <c r="I19"/>
  <c r="J85" i="3"/>
  <c r="I127"/>
  <c r="J27" i="2"/>
  <c r="D116" i="3"/>
  <c r="D86"/>
  <c r="J6" i="2"/>
  <c r="J69" i="3"/>
  <c r="J118"/>
  <c r="I97"/>
  <c r="C93"/>
  <c r="D88"/>
  <c r="C116"/>
  <c r="J59"/>
  <c r="I27" i="2"/>
  <c r="C121"/>
  <c r="I124" i="3"/>
  <c r="J8" i="2"/>
  <c r="C86"/>
  <c r="D109" i="3"/>
  <c r="J96"/>
  <c r="D69"/>
  <c r="J44"/>
  <c r="J63"/>
  <c r="R7" i="1" l="1"/>
  <c r="R5"/>
  <c r="R9"/>
  <c r="R10"/>
  <c r="R6"/>
  <c r="R8"/>
  <c r="R19"/>
  <c r="R17"/>
  <c r="R18"/>
  <c r="R16"/>
  <c r="R15"/>
  <c r="R14"/>
  <c r="S5" l="1"/>
  <c r="S18"/>
  <c r="R27"/>
  <c r="S6"/>
  <c r="S7"/>
  <c r="R25"/>
  <c r="S16"/>
  <c r="R24"/>
  <c r="S15"/>
  <c r="R28"/>
  <c r="S19"/>
  <c r="S9"/>
  <c r="S14"/>
  <c r="R23"/>
  <c r="R26"/>
  <c r="S17"/>
  <c r="S8"/>
  <c r="S10"/>
  <c r="T5" l="1"/>
  <c r="U5" s="1"/>
  <c r="V5" s="1"/>
  <c r="T10"/>
  <c r="W10" s="1"/>
  <c r="S24"/>
  <c r="T17"/>
  <c r="U17" s="1"/>
  <c r="V17" s="1"/>
  <c r="T18"/>
  <c r="U18" s="1"/>
  <c r="V18" s="1"/>
  <c r="T8"/>
  <c r="U8" s="1"/>
  <c r="V8" s="1"/>
  <c r="T14"/>
  <c r="U14" s="1"/>
  <c r="V14" s="1"/>
  <c r="T15"/>
  <c r="U15" s="1"/>
  <c r="V15" s="1"/>
  <c r="S27"/>
  <c r="T6"/>
  <c r="U6" s="1"/>
  <c r="V6" s="1"/>
  <c r="S23"/>
  <c r="S28"/>
  <c r="S25"/>
  <c r="T9"/>
  <c r="U9" s="1"/>
  <c r="V9" s="1"/>
  <c r="T19"/>
  <c r="U19" s="1"/>
  <c r="V19" s="1"/>
  <c r="T16"/>
  <c r="U16" s="1"/>
  <c r="V16" s="1"/>
  <c r="T7"/>
  <c r="U7" s="1"/>
  <c r="V7" s="1"/>
  <c r="S26"/>
  <c r="U10" l="1"/>
  <c r="V10" s="1"/>
  <c r="P9" s="1"/>
  <c r="W5"/>
  <c r="W6"/>
  <c r="W18"/>
  <c r="P16"/>
  <c r="P19"/>
  <c r="P15"/>
  <c r="P18"/>
  <c r="T25"/>
  <c r="U25" s="1"/>
  <c r="V25" s="1"/>
  <c r="T28"/>
  <c r="W7"/>
  <c r="W19"/>
  <c r="W15"/>
  <c r="W8"/>
  <c r="T26"/>
  <c r="U26" s="1"/>
  <c r="V26" s="1"/>
  <c r="T23"/>
  <c r="U23" s="1"/>
  <c r="V23" s="1"/>
  <c r="T27"/>
  <c r="P14"/>
  <c r="T24"/>
  <c r="P17"/>
  <c r="W16"/>
  <c r="W9"/>
  <c r="W14"/>
  <c r="W17"/>
  <c r="P6" l="1"/>
  <c r="P7"/>
  <c r="P8"/>
  <c r="P5"/>
  <c r="P10"/>
  <c r="W23"/>
  <c r="W26"/>
  <c r="U24"/>
  <c r="V24" s="1"/>
  <c r="W24"/>
  <c r="W28"/>
  <c r="U28"/>
  <c r="V28" s="1"/>
  <c r="C7"/>
  <c r="C17"/>
  <c r="C16"/>
  <c r="C15"/>
  <c r="C19"/>
  <c r="C14"/>
  <c r="C18"/>
  <c r="W27"/>
  <c r="U27"/>
  <c r="V27" s="1"/>
  <c r="W25"/>
  <c r="C10" l="1"/>
  <c r="E10" s="1"/>
  <c r="C8"/>
  <c r="E8" s="1"/>
  <c r="C5"/>
  <c r="D5" s="1"/>
  <c r="C9"/>
  <c r="E9" s="1"/>
  <c r="C6"/>
  <c r="D6" s="1"/>
  <c r="P26"/>
  <c r="P23"/>
  <c r="C26" s="1"/>
  <c r="P24"/>
  <c r="D18"/>
  <c r="E18"/>
  <c r="E16"/>
  <c r="D16"/>
  <c r="E7"/>
  <c r="D7"/>
  <c r="E15"/>
  <c r="D15"/>
  <c r="P25"/>
  <c r="E19"/>
  <c r="D19"/>
  <c r="D14"/>
  <c r="E14"/>
  <c r="D17"/>
  <c r="E17"/>
  <c r="P27"/>
  <c r="P28"/>
  <c r="D10" l="1"/>
  <c r="D8"/>
  <c r="E5"/>
  <c r="D9"/>
  <c r="E6"/>
  <c r="C27"/>
  <c r="E27" s="1"/>
  <c r="C24"/>
  <c r="E24" s="1"/>
  <c r="C28"/>
  <c r="E28" s="1"/>
  <c r="C23"/>
  <c r="D23" s="1"/>
  <c r="C25"/>
  <c r="E26"/>
  <c r="D26"/>
  <c r="D27" l="1"/>
  <c r="D24"/>
  <c r="D28"/>
  <c r="E23"/>
  <c r="D25"/>
  <c r="E25"/>
</calcChain>
</file>

<file path=xl/sharedStrings.xml><?xml version="1.0" encoding="utf-8"?>
<sst xmlns="http://schemas.openxmlformats.org/spreadsheetml/2006/main" count="1096" uniqueCount="363">
  <si>
    <t>Cumbria Year 7 Track &amp; Field Results 2014</t>
  </si>
  <si>
    <t>Year 7 Boys 100m</t>
  </si>
  <si>
    <t>Pos</t>
  </si>
  <si>
    <t>Name</t>
  </si>
  <si>
    <t>Perf</t>
  </si>
  <si>
    <t>District</t>
  </si>
  <si>
    <t>Heat 1</t>
  </si>
  <si>
    <t>Heat 2</t>
  </si>
  <si>
    <t>A Final</t>
  </si>
  <si>
    <t>B Final</t>
  </si>
  <si>
    <t>Points</t>
  </si>
  <si>
    <t>A Final Points</t>
  </si>
  <si>
    <t>B Final Points</t>
  </si>
  <si>
    <t>Year 7 Boys 200m</t>
  </si>
  <si>
    <t>Year 7 Boys 300m</t>
  </si>
  <si>
    <t>Year 7 Boys 800m</t>
  </si>
  <si>
    <t>Year 7 Boys 1500m</t>
  </si>
  <si>
    <t>Year 7 Boys Hurdles</t>
  </si>
  <si>
    <t>Year 7 Boys 4 x 100m Relay</t>
  </si>
  <si>
    <t>Year 7 Boys High Jump</t>
  </si>
  <si>
    <t>Year 7 Boys Long Jump</t>
  </si>
  <si>
    <t>Year 7 Boys Discus</t>
  </si>
  <si>
    <t>Year 7 Boys Javelin</t>
  </si>
  <si>
    <t>Year 7 Boys Shot</t>
  </si>
  <si>
    <t>Year 7 Boys Shot Cat 1-4</t>
  </si>
  <si>
    <t>Year 7 Boys Javelin Cat 1-4</t>
  </si>
  <si>
    <t>Year 7 Boys 100m Cat 1-4</t>
  </si>
  <si>
    <t>BOYS</t>
  </si>
  <si>
    <t>Number</t>
  </si>
  <si>
    <t>Num</t>
  </si>
  <si>
    <t>Year7Boys100m</t>
  </si>
  <si>
    <t>Year7Boys200m</t>
  </si>
  <si>
    <t>Year7Boys300m</t>
  </si>
  <si>
    <t>Year7Boys800m</t>
  </si>
  <si>
    <t>Year7Boys4x100mRelay</t>
  </si>
  <si>
    <t>Year7Boys1500m</t>
  </si>
  <si>
    <t>Year7BoysHurdles</t>
  </si>
  <si>
    <t>Year7BoysLongJump</t>
  </si>
  <si>
    <t>Year7BoysHighJump</t>
  </si>
  <si>
    <t>Year7BoysDiscus</t>
  </si>
  <si>
    <t>Year7BoysJavelin</t>
  </si>
  <si>
    <t>Year7BoysShot</t>
  </si>
  <si>
    <t>Year7Boys100mCat1_4</t>
  </si>
  <si>
    <t>Year7BoysShotCat1_4</t>
  </si>
  <si>
    <t>Year7BoysJavelinCat1_4</t>
  </si>
  <si>
    <t>Girls</t>
  </si>
  <si>
    <t>Year7Girls100m</t>
  </si>
  <si>
    <t>Year7Girls200m</t>
  </si>
  <si>
    <t>Year7Girls800m</t>
  </si>
  <si>
    <t>Year7Girls1500m</t>
  </si>
  <si>
    <t>Year7GirlsHurdles</t>
  </si>
  <si>
    <t>Year7Girls4x100mRelay</t>
  </si>
  <si>
    <t>Year7GirlsHighJump</t>
  </si>
  <si>
    <t>Year7GirlsLongJump</t>
  </si>
  <si>
    <t>Year7GirlsDiscus</t>
  </si>
  <si>
    <t>Year7GirlsJavelin</t>
  </si>
  <si>
    <t>Year7GirlsShot</t>
  </si>
  <si>
    <t>Year7GirlsJavelinCat1_4</t>
  </si>
  <si>
    <t>Year7GirlsShotCat1_4</t>
  </si>
  <si>
    <t>Year7Girls100mCat1_4</t>
  </si>
  <si>
    <t>Year 7 Girls 100m</t>
  </si>
  <si>
    <t>Year 7 Girls 200m</t>
  </si>
  <si>
    <t>Year 7 Girls Hurdles</t>
  </si>
  <si>
    <t>Year 7 Girls 800m</t>
  </si>
  <si>
    <t>Year 7 Girls 1500m</t>
  </si>
  <si>
    <t>Year 7 Girls 4 x 100m Relay</t>
  </si>
  <si>
    <t>Year 7 Girls 100m Cat 1-4</t>
  </si>
  <si>
    <t>Year 7 Girls High Jump</t>
  </si>
  <si>
    <t>Year 7 Girls Long Jump</t>
  </si>
  <si>
    <t>Year 7 Girls Discus</t>
  </si>
  <si>
    <t>Year 7 Girls Javelin</t>
  </si>
  <si>
    <t>Year 7 Girls Shot</t>
  </si>
  <si>
    <t>Year 7 Girls Shot Cat 1-4</t>
  </si>
  <si>
    <t>Year 7 Girls Javelin Cat 1-4</t>
  </si>
  <si>
    <t>Carlisle</t>
  </si>
  <si>
    <t>Allerdale</t>
  </si>
  <si>
    <t>Eden</t>
  </si>
  <si>
    <t>Copeland</t>
  </si>
  <si>
    <t>South Lakes</t>
  </si>
  <si>
    <t>Barrow</t>
  </si>
  <si>
    <t>Boys</t>
  </si>
  <si>
    <t>Total Points</t>
  </si>
  <si>
    <t>Girls Points</t>
  </si>
  <si>
    <t>Boys Points</t>
  </si>
  <si>
    <t>Overall Positions</t>
  </si>
  <si>
    <t>J Galloway</t>
  </si>
  <si>
    <t>M Williamson</t>
  </si>
  <si>
    <t>L. Lightfoot</t>
  </si>
  <si>
    <t>T. Wilson</t>
  </si>
  <si>
    <t>D Dickinson</t>
  </si>
  <si>
    <t>C. Harkes</t>
  </si>
  <si>
    <t>D  Lobb</t>
  </si>
  <si>
    <t>J Ennis</t>
  </si>
  <si>
    <t>N Wilson</t>
  </si>
  <si>
    <t>J.Jones</t>
  </si>
  <si>
    <t>I Ferreira</t>
  </si>
  <si>
    <t>B Malonne</t>
  </si>
  <si>
    <t>K Bell</t>
  </si>
  <si>
    <t>J Halverson</t>
  </si>
  <si>
    <t>S. Taylor</t>
  </si>
  <si>
    <t>D. Osbourne</t>
  </si>
  <si>
    <t>J Robinson</t>
  </si>
  <si>
    <t>J Elliot</t>
  </si>
  <si>
    <t>T Houghton</t>
  </si>
  <si>
    <t>G Hornby</t>
  </si>
  <si>
    <t>M Paxton</t>
  </si>
  <si>
    <t>C  Sharples</t>
  </si>
  <si>
    <t>A Ozerin</t>
  </si>
  <si>
    <t>D Waugh</t>
  </si>
  <si>
    <t>J. Hollinshead</t>
  </si>
  <si>
    <t>B. McCregor</t>
  </si>
  <si>
    <t>A Goad</t>
  </si>
  <si>
    <t>J Waites</t>
  </si>
  <si>
    <t>O Woods</t>
  </si>
  <si>
    <t>O Runeckles</t>
  </si>
  <si>
    <t>W Brookes</t>
  </si>
  <si>
    <t>C Norton</t>
  </si>
  <si>
    <t>B Boulton</t>
  </si>
  <si>
    <t>C Mossop</t>
  </si>
  <si>
    <t>W Bulman</t>
  </si>
  <si>
    <t>J. Hodgson</t>
  </si>
  <si>
    <t>J Newby</t>
  </si>
  <si>
    <t>J Nemby</t>
  </si>
  <si>
    <t>A Chubb</t>
  </si>
  <si>
    <t>J Kinnear</t>
  </si>
  <si>
    <t>J Kellett</t>
  </si>
  <si>
    <t>B.Evans</t>
  </si>
  <si>
    <t>M Holroyd</t>
  </si>
  <si>
    <t>L Wharton</t>
  </si>
  <si>
    <t>A Beddals</t>
  </si>
  <si>
    <t>O Burns</t>
  </si>
  <si>
    <t>J Smith</t>
  </si>
  <si>
    <t>J. Pawson</t>
  </si>
  <si>
    <t>L. Ivison</t>
  </si>
  <si>
    <t>J Salt</t>
  </si>
  <si>
    <t>M. Davies</t>
  </si>
  <si>
    <t>J  Kinnear</t>
  </si>
  <si>
    <t>T Marshall</t>
  </si>
  <si>
    <t>J Carway</t>
  </si>
  <si>
    <t>J Butterworth</t>
  </si>
  <si>
    <t>W Maguire</t>
  </si>
  <si>
    <t>A Willis</t>
  </si>
  <si>
    <t>T Lightfoot</t>
  </si>
  <si>
    <t>L. Stephenson</t>
  </si>
  <si>
    <t>J. Canterdale</t>
  </si>
  <si>
    <t>L Hunter</t>
  </si>
  <si>
    <t>JBonney</t>
  </si>
  <si>
    <t>J Barker</t>
  </si>
  <si>
    <t>ATirvengadum</t>
  </si>
  <si>
    <t>LRogers</t>
  </si>
  <si>
    <t>J lancaster</t>
  </si>
  <si>
    <t>B Yung</t>
  </si>
  <si>
    <t>E Noble</t>
  </si>
  <si>
    <t>E Westgate</t>
  </si>
  <si>
    <t>M. Brown</t>
  </si>
  <si>
    <t>L.Henning</t>
  </si>
  <si>
    <t>D Thwaites</t>
  </si>
  <si>
    <t>J Bonney</t>
  </si>
  <si>
    <t>S Tebbett</t>
  </si>
  <si>
    <t>J Clark</t>
  </si>
  <si>
    <t>A Maine</t>
  </si>
  <si>
    <t>D Hetherington</t>
  </si>
  <si>
    <t>A. Hope</t>
  </si>
  <si>
    <t>Z. Stone</t>
  </si>
  <si>
    <t>R Ridley</t>
  </si>
  <si>
    <t>E Smith</t>
  </si>
  <si>
    <t>A Gorley</t>
  </si>
  <si>
    <t>S Turner</t>
  </si>
  <si>
    <t>M  Henderson</t>
  </si>
  <si>
    <t>B Sheppard</t>
  </si>
  <si>
    <t>E Jones</t>
  </si>
  <si>
    <t>B Gill</t>
  </si>
  <si>
    <t>B Watson</t>
  </si>
  <si>
    <t>B Glendinning</t>
  </si>
  <si>
    <t>D Lobb</t>
  </si>
  <si>
    <t>J Jones</t>
  </si>
  <si>
    <t>J Tyson</t>
  </si>
  <si>
    <t>G Wellings</t>
  </si>
  <si>
    <t>G Dixon</t>
  </si>
  <si>
    <t>L. Eneas</t>
  </si>
  <si>
    <t>L. Morgan</t>
  </si>
  <si>
    <t>K Strand</t>
  </si>
  <si>
    <t>C Mills</t>
  </si>
  <si>
    <t>R Robinson</t>
  </si>
  <si>
    <t xml:space="preserve">A Kirkbride </t>
  </si>
  <si>
    <t>S Coleman</t>
  </si>
  <si>
    <t>A Danson</t>
  </si>
  <si>
    <t>I Sainty</t>
  </si>
  <si>
    <t>O Brzeski</t>
  </si>
  <si>
    <t>A Moorhead</t>
  </si>
  <si>
    <t>B. Irving</t>
  </si>
  <si>
    <t>B. Challenger</t>
  </si>
  <si>
    <t>C Edgar</t>
  </si>
  <si>
    <t>C Hailes</t>
  </si>
  <si>
    <t>J Patterson</t>
  </si>
  <si>
    <t>A Ryder</t>
  </si>
  <si>
    <t>C McDonald</t>
  </si>
  <si>
    <t>J Eddington</t>
  </si>
  <si>
    <t>C Denver</t>
  </si>
  <si>
    <t>L. Osborne</t>
  </si>
  <si>
    <t>E. Brough</t>
  </si>
  <si>
    <t>L Atkinson</t>
  </si>
  <si>
    <t>H Harrison</t>
  </si>
  <si>
    <t>R Griffen</t>
  </si>
  <si>
    <t>A. Mossop</t>
  </si>
  <si>
    <t>M. Heath</t>
  </si>
  <si>
    <t>J. Caruthers</t>
  </si>
  <si>
    <t>A.Christie</t>
  </si>
  <si>
    <t>H.Wrigley</t>
  </si>
  <si>
    <t>C Cobb</t>
  </si>
  <si>
    <t>K Morrison</t>
  </si>
  <si>
    <t>G Wheeler</t>
  </si>
  <si>
    <t>M Chadwick</t>
  </si>
  <si>
    <t>I McKenna</t>
  </si>
  <si>
    <t>J Atkinson</t>
  </si>
  <si>
    <t>A. Paisley</t>
  </si>
  <si>
    <t>P.Scolfield</t>
  </si>
  <si>
    <t>A.Casson</t>
  </si>
  <si>
    <t>A.Bragg</t>
  </si>
  <si>
    <t>B Sharp</t>
  </si>
  <si>
    <t>M Walsh</t>
  </si>
  <si>
    <t>C  Ellison</t>
  </si>
  <si>
    <t>K McCutcheon</t>
  </si>
  <si>
    <t>L Oliver</t>
  </si>
  <si>
    <t>S. Clark</t>
  </si>
  <si>
    <t>S. Symth</t>
  </si>
  <si>
    <t>A Hollings</t>
  </si>
  <si>
    <t>Abigail Casson</t>
  </si>
  <si>
    <t>Ashley Bragg</t>
  </si>
  <si>
    <t>S Driscoll</t>
  </si>
  <si>
    <t>A Allan</t>
  </si>
  <si>
    <t>J Ensoll</t>
  </si>
  <si>
    <t>E Wild</t>
  </si>
  <si>
    <t>G Harris</t>
  </si>
  <si>
    <t>C Mitton</t>
  </si>
  <si>
    <t>N. Mattinson</t>
  </si>
  <si>
    <t>M. Park</t>
  </si>
  <si>
    <t>B Studholme</t>
  </si>
  <si>
    <t>C Baing</t>
  </si>
  <si>
    <t xml:space="preserve">K Haile </t>
  </si>
  <si>
    <t>R Johnson</t>
  </si>
  <si>
    <t>R Frankland</t>
  </si>
  <si>
    <t>E Barrow</t>
  </si>
  <si>
    <t>A Sharpe</t>
  </si>
  <si>
    <t>L Green</t>
  </si>
  <si>
    <t>P Schwarz</t>
  </si>
  <si>
    <t>A Crowe</t>
  </si>
  <si>
    <t>K. McKenzie</t>
  </si>
  <si>
    <t>B. Forsyth</t>
  </si>
  <si>
    <t>A Christie</t>
  </si>
  <si>
    <t>J Woodhouse</t>
  </si>
  <si>
    <t>E Gordon</t>
  </si>
  <si>
    <t>A Rhodes</t>
  </si>
  <si>
    <t>G Murtagh</t>
  </si>
  <si>
    <t>E Dwan</t>
  </si>
  <si>
    <t xml:space="preserve">L Hunter </t>
  </si>
  <si>
    <t>S Johnston</t>
  </si>
  <si>
    <t>J. Soulby</t>
  </si>
  <si>
    <t>S.Symth</t>
  </si>
  <si>
    <t>E Mandle</t>
  </si>
  <si>
    <t>V Moore</t>
  </si>
  <si>
    <t>L Mayvers</t>
  </si>
  <si>
    <t>O Cook</t>
  </si>
  <si>
    <t>E Attwood</t>
  </si>
  <si>
    <t>H Sellars</t>
  </si>
  <si>
    <t>E. Leslie</t>
  </si>
  <si>
    <t>D. Forsyth</t>
  </si>
  <si>
    <t>P Scolfield</t>
  </si>
  <si>
    <t>F Barlos</t>
  </si>
  <si>
    <t>C Corkhill</t>
  </si>
  <si>
    <t>H Wrigley</t>
  </si>
  <si>
    <t>E Kelsall</t>
  </si>
  <si>
    <t>L Richardson</t>
  </si>
  <si>
    <t>C Frizzell</t>
  </si>
  <si>
    <t>E. Carruthers</t>
  </si>
  <si>
    <t>G. Herbert</t>
  </si>
  <si>
    <t>M Jones</t>
  </si>
  <si>
    <t>L Jones</t>
  </si>
  <si>
    <t>S Woodburn</t>
  </si>
  <si>
    <t>AStarkey</t>
  </si>
  <si>
    <t>L Aughpin</t>
  </si>
  <si>
    <t>C Birtles</t>
  </si>
  <si>
    <t>L Mason</t>
  </si>
  <si>
    <t>A Heaton</t>
  </si>
  <si>
    <t>P. Woodford</t>
  </si>
  <si>
    <t>K. Braniff</t>
  </si>
  <si>
    <t>E Joyce</t>
  </si>
  <si>
    <t xml:space="preserve"> Murray</t>
  </si>
  <si>
    <t>J Howorth</t>
  </si>
  <si>
    <t>E Beach</t>
  </si>
  <si>
    <t>T Benson</t>
  </si>
  <si>
    <t>J English</t>
  </si>
  <si>
    <t>D Rowland</t>
  </si>
  <si>
    <t>K. Hunton</t>
  </si>
  <si>
    <t>J. Johnson</t>
  </si>
  <si>
    <t>J.Woodhouse</t>
  </si>
  <si>
    <t>S Marsden</t>
  </si>
  <si>
    <t>B Reece</t>
  </si>
  <si>
    <t>H Palmer</t>
  </si>
  <si>
    <t>L Lithgow</t>
  </si>
  <si>
    <t>M. Hendren</t>
  </si>
  <si>
    <t>M.Fawcett</t>
  </si>
  <si>
    <t>M Fawcett</t>
  </si>
  <si>
    <t>N Niven</t>
  </si>
  <si>
    <t>D Jones</t>
  </si>
  <si>
    <t>E.Mares</t>
  </si>
  <si>
    <t>C Halliday</t>
  </si>
  <si>
    <t>L Deans</t>
  </si>
  <si>
    <t>E Mandale</t>
  </si>
  <si>
    <t>B Malone</t>
  </si>
  <si>
    <t>C Elison</t>
  </si>
  <si>
    <t>C Sharples</t>
  </si>
  <si>
    <t>J Parker</t>
  </si>
  <si>
    <t>DNF</t>
  </si>
  <si>
    <t>13,7</t>
  </si>
  <si>
    <t>M Hendren</t>
  </si>
  <si>
    <t xml:space="preserve">Allerdale </t>
  </si>
  <si>
    <t>4.58.5</t>
  </si>
  <si>
    <t>5.05.9</t>
  </si>
  <si>
    <t>5.10.5</t>
  </si>
  <si>
    <t>5.16.4</t>
  </si>
  <si>
    <t>5.20.7</t>
  </si>
  <si>
    <t>5.26.4</t>
  </si>
  <si>
    <t>5.38.1</t>
  </si>
  <si>
    <t>5.41.4</t>
  </si>
  <si>
    <t>5.44.0</t>
  </si>
  <si>
    <t>5.48.6</t>
  </si>
  <si>
    <t>5.49.5</t>
  </si>
  <si>
    <t>5.53.1</t>
  </si>
  <si>
    <t>2.27.0</t>
  </si>
  <si>
    <t>2.35.2</t>
  </si>
  <si>
    <t>2.36.3</t>
  </si>
  <si>
    <t>2.43.2</t>
  </si>
  <si>
    <t>2.45.0</t>
  </si>
  <si>
    <t>2.45.4</t>
  </si>
  <si>
    <t>2.46.0</t>
  </si>
  <si>
    <t>2.47.8</t>
  </si>
  <si>
    <t>2.48.8</t>
  </si>
  <si>
    <t>2.49.8</t>
  </si>
  <si>
    <t>2.50.9</t>
  </si>
  <si>
    <t>2.52.0</t>
  </si>
  <si>
    <t>2.33.5</t>
  </si>
  <si>
    <t>2.55.6</t>
  </si>
  <si>
    <t>2.59.9</t>
  </si>
  <si>
    <t>3.01.3</t>
  </si>
  <si>
    <t>3.02.4</t>
  </si>
  <si>
    <t>3.03.3</t>
  </si>
  <si>
    <t>2.03.7</t>
  </si>
  <si>
    <t>3.05.7</t>
  </si>
  <si>
    <t>3.12.9</t>
  </si>
  <si>
    <t>3.18.1</t>
  </si>
  <si>
    <t>3.31.5</t>
  </si>
  <si>
    <t>5.21.5</t>
  </si>
  <si>
    <t>5.24.3</t>
  </si>
  <si>
    <t>5.41.6</t>
  </si>
  <si>
    <t>5.47.3</t>
  </si>
  <si>
    <t>5.55.3</t>
  </si>
  <si>
    <t>5.59.2</t>
  </si>
  <si>
    <t>5.59.6</t>
  </si>
  <si>
    <t>6.04.4</t>
  </si>
  <si>
    <t>6.11.1</t>
  </si>
  <si>
    <t>6.20.6</t>
  </si>
  <si>
    <t>6.32.7</t>
  </si>
</sst>
</file>

<file path=xl/styles.xml><?xml version="1.0" encoding="utf-8"?>
<styleSheet xmlns="http://schemas.openxmlformats.org/spreadsheetml/2006/main">
  <numFmts count="2">
    <numFmt numFmtId="44" formatCode="_-&quot;£&quot;* #,##0.00_-;\-&quot;£&quot;* #,##0.00_-;_-&quot;£&quot;* &quot;-&quot;??_-;_-@_-"/>
    <numFmt numFmtId="164" formatCode="0.0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Trebuchet MS"/>
      <family val="2"/>
    </font>
    <font>
      <b/>
      <sz val="24"/>
      <color theme="1"/>
      <name val="Calibri"/>
      <family val="2"/>
      <scheme val="minor"/>
    </font>
    <font>
      <b/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60">
    <xf numFmtId="0" fontId="0" fillId="0" borderId="0" xfId="0"/>
    <xf numFmtId="0" fontId="7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Alignment="1" applyProtection="1">
      <alignment horizontal="left" vertic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0" fillId="2" borderId="0" xfId="0" applyFont="1" applyFill="1" applyAlignment="1" applyProtection="1">
      <alignment horizontal="left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1" fillId="2" borderId="12" xfId="0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0" fillId="0" borderId="1" xfId="0" applyFont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 vertical="center"/>
      <protection hidden="1"/>
    </xf>
    <xf numFmtId="0" fontId="12" fillId="0" borderId="2" xfId="0" applyFont="1" applyFill="1" applyBorder="1" applyAlignment="1" applyProtection="1">
      <alignment horizontal="left" vertical="center"/>
      <protection hidden="1"/>
    </xf>
    <xf numFmtId="0" fontId="12" fillId="0" borderId="2" xfId="0" applyNumberFormat="1" applyFont="1" applyBorder="1" applyAlignment="1" applyProtection="1">
      <alignment horizontal="left"/>
      <protection hidden="1"/>
    </xf>
    <xf numFmtId="0" fontId="12" fillId="0" borderId="2" xfId="0" applyFont="1" applyBorder="1" applyAlignment="1" applyProtection="1">
      <alignment horizontal="left"/>
      <protection hidden="1"/>
    </xf>
    <xf numFmtId="164" fontId="12" fillId="0" borderId="2" xfId="0" applyNumberFormat="1" applyFont="1" applyFill="1" applyBorder="1" applyAlignment="1" applyProtection="1">
      <alignment horizontal="left" vertical="center"/>
      <protection hidden="1"/>
    </xf>
    <xf numFmtId="0" fontId="12" fillId="0" borderId="6" xfId="0" applyFont="1" applyBorder="1" applyAlignment="1" applyProtection="1">
      <alignment horizontal="left"/>
      <protection hidden="1"/>
    </xf>
    <xf numFmtId="0" fontId="12" fillId="0" borderId="7" xfId="0" applyFont="1" applyFill="1" applyBorder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2" fillId="0" borderId="0" xfId="0" applyNumberFormat="1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164" fontId="12" fillId="0" borderId="0" xfId="0" applyNumberFormat="1" applyFont="1" applyFill="1" applyBorder="1" applyAlignment="1" applyProtection="1">
      <alignment horizontal="left" vertical="center"/>
      <protection hidden="1"/>
    </xf>
    <xf numFmtId="0" fontId="12" fillId="0" borderId="8" xfId="0" applyFont="1" applyBorder="1" applyAlignment="1" applyProtection="1">
      <alignment horizontal="left"/>
      <protection hidden="1"/>
    </xf>
    <xf numFmtId="0" fontId="12" fillId="0" borderId="9" xfId="0" applyFont="1" applyFill="1" applyBorder="1" applyAlignment="1" applyProtection="1">
      <alignment horizontal="left" vertical="center"/>
      <protection hidden="1"/>
    </xf>
    <xf numFmtId="0" fontId="12" fillId="0" borderId="10" xfId="0" applyFont="1" applyFill="1" applyBorder="1" applyAlignment="1" applyProtection="1">
      <alignment horizontal="left" vertical="center"/>
      <protection hidden="1"/>
    </xf>
    <xf numFmtId="0" fontId="12" fillId="0" borderId="10" xfId="0" applyNumberFormat="1" applyFont="1" applyBorder="1" applyAlignment="1" applyProtection="1">
      <alignment horizontal="left"/>
      <protection hidden="1"/>
    </xf>
    <xf numFmtId="0" fontId="12" fillId="0" borderId="10" xfId="0" applyFont="1" applyBorder="1" applyAlignment="1" applyProtection="1">
      <alignment horizontal="left"/>
      <protection hidden="1"/>
    </xf>
    <xf numFmtId="164" fontId="12" fillId="0" borderId="10" xfId="0" applyNumberFormat="1" applyFont="1" applyFill="1" applyBorder="1" applyAlignment="1" applyProtection="1">
      <alignment horizontal="left" vertical="center"/>
      <protection hidden="1"/>
    </xf>
    <xf numFmtId="0" fontId="12" fillId="0" borderId="11" xfId="0" applyFont="1" applyBorder="1" applyAlignment="1" applyProtection="1">
      <alignment horizontal="left"/>
      <protection hidden="1"/>
    </xf>
    <xf numFmtId="0" fontId="14" fillId="0" borderId="1" xfId="0" applyFont="1" applyFill="1" applyBorder="1" applyAlignment="1" applyProtection="1">
      <alignment horizontal="left" vertical="center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1" fontId="7" fillId="0" borderId="0" xfId="0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49" fontId="8" fillId="0" borderId="0" xfId="0" quotePrefix="1" applyNumberFormat="1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164" fontId="7" fillId="0" borderId="0" xfId="0" applyNumberFormat="1" applyFont="1" applyAlignment="1" applyProtection="1">
      <alignment horizontal="left"/>
      <protection locked="0"/>
    </xf>
    <xf numFmtId="164" fontId="9" fillId="0" borderId="0" xfId="0" applyNumberFormat="1" applyFont="1" applyFill="1" applyAlignment="1" applyProtection="1">
      <alignment horizontal="left" vertical="center"/>
      <protection locked="0"/>
    </xf>
    <xf numFmtId="2" fontId="7" fillId="0" borderId="0" xfId="0" applyNumberFormat="1" applyFont="1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/>
      <protection locked="0"/>
    </xf>
    <xf numFmtId="164" fontId="7" fillId="4" borderId="0" xfId="0" applyNumberFormat="1" applyFont="1" applyFill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/>
      <protection hidden="1"/>
    </xf>
  </cellXfs>
  <cellStyles count="5">
    <cellStyle name="Currency 2" xfId="4"/>
    <cellStyle name="Normal" xfId="0" builtinId="0"/>
    <cellStyle name="Normal 10" xfId="3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W29"/>
  <sheetViews>
    <sheetView zoomScale="80" zoomScaleNormal="80" workbookViewId="0"/>
  </sheetViews>
  <sheetFormatPr defaultColWidth="6.7109375" defaultRowHeight="15" customHeight="1"/>
  <cols>
    <col min="1" max="1" width="6.7109375" style="3"/>
    <col min="2" max="2" width="11.85546875" style="3" customWidth="1"/>
    <col min="3" max="3" width="11.28515625" style="3" customWidth="1"/>
    <col min="4" max="4" width="20.85546875" style="3" customWidth="1"/>
    <col min="5" max="5" width="13.85546875" style="3" customWidth="1"/>
    <col min="6" max="15" width="6.7109375" style="3"/>
    <col min="16" max="16" width="6.7109375" style="3" hidden="1" customWidth="1"/>
    <col min="17" max="17" width="12.85546875" style="3" hidden="1" customWidth="1"/>
    <col min="18" max="22" width="6.7109375" style="3" hidden="1" customWidth="1"/>
    <col min="23" max="23" width="9.5703125" style="3" hidden="1" customWidth="1"/>
    <col min="24" max="24" width="6.7109375" style="3" customWidth="1"/>
    <col min="25" max="16384" width="6.7109375" style="3"/>
  </cols>
  <sheetData>
    <row r="1" spans="1:23" ht="36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Q1" s="5"/>
    </row>
    <row r="3" spans="1:23" ht="15" customHeight="1">
      <c r="A3" s="6"/>
      <c r="C3" s="55" t="s">
        <v>80</v>
      </c>
      <c r="D3" s="56"/>
      <c r="E3" s="57"/>
    </row>
    <row r="4" spans="1:23" ht="15" customHeight="1">
      <c r="A4" s="38"/>
      <c r="C4" s="35" t="s">
        <v>2</v>
      </c>
      <c r="D4" s="35" t="s">
        <v>5</v>
      </c>
      <c r="E4" s="35" t="s">
        <v>10</v>
      </c>
      <c r="P4" s="3" t="s">
        <v>83</v>
      </c>
    </row>
    <row r="5" spans="1:23" ht="15" customHeight="1">
      <c r="A5" s="6">
        <v>1</v>
      </c>
      <c r="C5" s="36" t="str">
        <f ca="1">IF(OR(A5=0,A5="",ISERROR(VLOOKUP(A5,P5:W10,8,FALSE))=TRUE),"",VLOOKUP(A5,P5:W10,8,FALSE))</f>
        <v>1</v>
      </c>
      <c r="D5" s="36" t="str">
        <f ca="1">IF(OR(A5=0,A5="",C5=""),"",VLOOKUP(A5,P5:W10,2,FALSE))</f>
        <v>Eden</v>
      </c>
      <c r="E5" s="36">
        <f ca="1">IF(OR(A5=0,A5="",C5=""),"",VLOOKUP(A5,P5:W10,3,FALSE))</f>
        <v>182</v>
      </c>
      <c r="P5" s="17">
        <f ca="1">IF(OR(V5="",V5=0),0,RANK(V5,V5:V10,1))</f>
        <v>3</v>
      </c>
      <c r="Q5" s="39" t="s">
        <v>75</v>
      </c>
      <c r="R5" s="39">
        <f ca="1">SUMIFS(Boys!F:F,Boys!D:D,Q5)+SUMIFS(Boys!L:L,Boys!J:J,Q5)</f>
        <v>171</v>
      </c>
      <c r="S5" s="18">
        <f ca="1">IF(OR(R5=0,R5=""),0,RANK(R5,R5:R10,0))</f>
        <v>3</v>
      </c>
      <c r="T5" s="19" t="str">
        <f ca="1">IF(OR(S5=0,S5=""),"",IF(OR(S5=S6,S5=S7,S5=S8,S5=S9,S5=S10),"=",""))</f>
        <v/>
      </c>
      <c r="U5" s="20">
        <f ca="1">IF(T5="=",COUNTIF(T5:T5,"&lt;&gt;A")-COUNTIF(T5:T5,""),0)</f>
        <v>0</v>
      </c>
      <c r="V5" s="21">
        <f ca="1">IF(AND(S5=0,U5=0),"",S5+(U5/10))</f>
        <v>3</v>
      </c>
      <c r="W5" s="22" t="str">
        <f t="shared" ref="W5:W10" ca="1" si="0">CONCATENATE(S5,T5)</f>
        <v>3</v>
      </c>
    </row>
    <row r="6" spans="1:23" ht="15" customHeight="1">
      <c r="A6" s="6">
        <v>2</v>
      </c>
      <c r="C6" s="36" t="str">
        <f ca="1">IF(OR(A6=0,A6="",ISERROR(VLOOKUP(A6,P5:W10,8,FALSE))=TRUE),"",VLOOKUP(A6,P5:W10,8,FALSE))</f>
        <v>2</v>
      </c>
      <c r="D6" s="36" t="str">
        <f ca="1">IF(OR(A6=0,A6="",C6=""),"",VLOOKUP(A6,P5:W10,2,FALSE))</f>
        <v>Barrow</v>
      </c>
      <c r="E6" s="36">
        <f ca="1">IF(OR(A6=0,A6="",C6=""),"",VLOOKUP(A6,P5:W10,3,FALSE))</f>
        <v>176</v>
      </c>
      <c r="F6" s="7"/>
      <c r="P6" s="23">
        <f ca="1">IF(OR(V6="",V6=0),0,RANK(V6,V5:V10,1))</f>
        <v>2</v>
      </c>
      <c r="Q6" s="40" t="s">
        <v>79</v>
      </c>
      <c r="R6" s="40">
        <f ca="1">SUMIFS(Boys!F:F,Boys!D:D,Q6)+SUMIFS(Boys!L:L,Boys!J:J,Q6)</f>
        <v>176</v>
      </c>
      <c r="S6" s="24">
        <f ca="1">IF(OR(R6=0,R6=""),0,RANK(R6,R5:R10,0))</f>
        <v>2</v>
      </c>
      <c r="T6" s="25" t="str">
        <f ca="1">IF(OR(S6=0,S6=""),"",IF(OR(S6=S7,S6=S8,S6=S9,S6=S10,S6=S5),"=",""))</f>
        <v/>
      </c>
      <c r="U6" s="26">
        <f ca="1">IF(T6="=",COUNTIF(T5:T6,"&lt;&gt;A")-COUNTIF(T5:T6,""),0)</f>
        <v>0</v>
      </c>
      <c r="V6" s="27">
        <f ca="1">IF(AND(S6=0,U6=0),"",S6+(U6/10))</f>
        <v>2</v>
      </c>
      <c r="W6" s="28" t="str">
        <f t="shared" ca="1" si="0"/>
        <v>2</v>
      </c>
    </row>
    <row r="7" spans="1:23" ht="15" customHeight="1">
      <c r="A7" s="6">
        <v>3</v>
      </c>
      <c r="C7" s="36" t="str">
        <f ca="1">IF(OR(A7=0,A7="",ISERROR(VLOOKUP(A7,P5:W10,8,FALSE))=TRUE),"",VLOOKUP(A7,P5:W10,8,FALSE))</f>
        <v>3</v>
      </c>
      <c r="D7" s="36" t="str">
        <f ca="1">IF(OR(A7=0,A7="",C7=""),"",VLOOKUP(A7,P5:W10,2,FALSE))</f>
        <v>Allerdale</v>
      </c>
      <c r="E7" s="36">
        <f ca="1">IF(OR(A7=0,A7="",C7=""),"",VLOOKUP(A7,P5:W10,3,FALSE))</f>
        <v>171</v>
      </c>
      <c r="F7" s="7"/>
      <c r="P7" s="23">
        <f ca="1">IF(OR(V7="",V7=0),0,RANK(V7,V5:V10,1))</f>
        <v>5</v>
      </c>
      <c r="Q7" s="40" t="s">
        <v>74</v>
      </c>
      <c r="R7" s="40">
        <f ca="1">SUMIFS(Boys!F:F,Boys!D:D,Q7)+SUMIFS(Boys!L:L,Boys!J:J,Q7)</f>
        <v>125</v>
      </c>
      <c r="S7" s="24">
        <f ca="1">IF(OR(R7=0,R7=""),0,RANK(R7,R5:R10,0))</f>
        <v>5</v>
      </c>
      <c r="T7" s="25" t="str">
        <f ca="1">IF(OR(S7=0,S7=""),"",IF(OR(S7=S8,S7=S9,S7=S10,S7=S5,S7=S6),"=",""))</f>
        <v/>
      </c>
      <c r="U7" s="26">
        <f ca="1">IF(T7="=",COUNTIF(T5:T7,"&lt;&gt;A")-COUNTIF(T5:T7,""),0)</f>
        <v>0</v>
      </c>
      <c r="V7" s="27">
        <f ca="1">IF(AND(S7=0,U7=0),"",S7+(U7/10))</f>
        <v>5</v>
      </c>
      <c r="W7" s="28" t="str">
        <f t="shared" ca="1" si="0"/>
        <v>5</v>
      </c>
    </row>
    <row r="8" spans="1:23" ht="15" customHeight="1">
      <c r="A8" s="6">
        <v>4</v>
      </c>
      <c r="C8" s="36" t="str">
        <f ca="1">IF(OR(A8=0,A8="",ISERROR(VLOOKUP(A8,P5:W10,8,FALSE))=TRUE),"",VLOOKUP(A8,P5:W10,8,FALSE))</f>
        <v>4</v>
      </c>
      <c r="D8" s="36" t="str">
        <f ca="1">IF(OR(A8=0,A8="",C8=""),"",VLOOKUP(A8,P5:W10,2,FALSE))</f>
        <v>South Lakes</v>
      </c>
      <c r="E8" s="36">
        <f ca="1">IF(OR(A8=0,A8="",C8=""),"",VLOOKUP(A8,P5:W10,3,FALSE))</f>
        <v>132</v>
      </c>
      <c r="F8" s="7"/>
      <c r="P8" s="23">
        <f ca="1">IF(OR(V8="",V8=0),0,RANK(V8,V5:V10,1))</f>
        <v>6</v>
      </c>
      <c r="Q8" s="40" t="s">
        <v>77</v>
      </c>
      <c r="R8" s="40">
        <f ca="1">SUMIFS(Boys!F:F,Boys!D:D,Q8)+SUMIFS(Boys!L:L,Boys!J:J,Q8)</f>
        <v>110</v>
      </c>
      <c r="S8" s="24">
        <f ca="1">IF(OR(R8=0,R8=""),0,RANK(R8,R5:R10,0))</f>
        <v>6</v>
      </c>
      <c r="T8" s="25" t="str">
        <f ca="1">IF(OR(S8=0,S8=""),"",IF(OR(S8=S9,S8=S10,S8=S5,S8=S6,S8=S7),"=",""))</f>
        <v/>
      </c>
      <c r="U8" s="26">
        <f ca="1">IF(T8="=",COUNTIF(T5:T8,"&lt;&gt;A")-COUNTIF(T5:T8,""),0)</f>
        <v>0</v>
      </c>
      <c r="V8" s="27">
        <f t="shared" ref="V8:V10" ca="1" si="1">IF(AND(S8=0,U8=0),"",S8+(U8/10))</f>
        <v>6</v>
      </c>
      <c r="W8" s="28" t="str">
        <f t="shared" ca="1" si="0"/>
        <v>6</v>
      </c>
    </row>
    <row r="9" spans="1:23" ht="15" customHeight="1">
      <c r="A9" s="6">
        <v>5</v>
      </c>
      <c r="C9" s="36" t="str">
        <f ca="1">IF(OR(A9=0,A9="",ISERROR(VLOOKUP(A9,P5:W10,8,FALSE))=TRUE),"",VLOOKUP(A9,P5:W10,8,FALSE))</f>
        <v>5</v>
      </c>
      <c r="D9" s="36" t="str">
        <f ca="1">IF(OR(A9=0,A9="",C9=""),"",VLOOKUP(A9,P5:W10,2,FALSE))</f>
        <v>Carlisle</v>
      </c>
      <c r="E9" s="36">
        <f ca="1">IF(OR(A9=0,A9="",C9=""),"",VLOOKUP(A9,P5:W10,3,FALSE))</f>
        <v>125</v>
      </c>
      <c r="F9" s="7"/>
      <c r="P9" s="23">
        <f ca="1">IF(OR(V9="",V9=0),0,RANK(V9,V5:V10,1))</f>
        <v>1</v>
      </c>
      <c r="Q9" s="40" t="s">
        <v>76</v>
      </c>
      <c r="R9" s="40">
        <f ca="1">SUMIFS(Boys!F:F,Boys!D:D,Q9)+SUMIFS(Boys!L:L,Boys!J:J,Q9)</f>
        <v>182</v>
      </c>
      <c r="S9" s="24">
        <f ca="1">IF(OR(R9=0,R9=""),0,RANK(R9,R5:R10,0))</f>
        <v>1</v>
      </c>
      <c r="T9" s="25" t="str">
        <f ca="1">IF(OR(S9=0,S9=""),"",IF(OR(S9=S10,S9=S5,S9=S6,S9=S7,S9=S8),"=",""))</f>
        <v/>
      </c>
      <c r="U9" s="26">
        <f ca="1">IF(T9="=",COUNTIF(T5:T9,"&lt;&gt;A")-COUNTIF(T5:T9,""),0)</f>
        <v>0</v>
      </c>
      <c r="V9" s="27">
        <f t="shared" ca="1" si="1"/>
        <v>1</v>
      </c>
      <c r="W9" s="28" t="str">
        <f t="shared" ca="1" si="0"/>
        <v>1</v>
      </c>
    </row>
    <row r="10" spans="1:23" ht="15" customHeight="1">
      <c r="A10" s="6">
        <v>6</v>
      </c>
      <c r="C10" s="36" t="str">
        <f ca="1">IF(OR(A10=0,A10="",ISERROR(VLOOKUP(A10,P5:W10,8,FALSE))=TRUE),"",VLOOKUP(A10,P5:W10,8,FALSE))</f>
        <v>6</v>
      </c>
      <c r="D10" s="36" t="str">
        <f ca="1">IF(OR(A10=0,A10="",C10=""),"",VLOOKUP(A10,P5:W10,2,FALSE))</f>
        <v>Copeland</v>
      </c>
      <c r="E10" s="36">
        <f ca="1">IF(OR(A10=0,A10="",C10=""),"",VLOOKUP(A10,P5:W10,3,FALSE))</f>
        <v>110</v>
      </c>
      <c r="F10" s="7"/>
      <c r="P10" s="29">
        <f ca="1">IF(OR(V10="",V10=0),0,RANK(V10,V5:V10,1))</f>
        <v>4</v>
      </c>
      <c r="Q10" s="41" t="s">
        <v>78</v>
      </c>
      <c r="R10" s="41">
        <f ca="1">SUMIFS(Boys!F:F,Boys!D:D,Q10)+SUMIFS(Boys!L:L,Boys!J:J,Q10)</f>
        <v>132</v>
      </c>
      <c r="S10" s="30">
        <f ca="1">IF(OR(R10=0,R10=""),0,RANK(R10,R5:R10,0))</f>
        <v>4</v>
      </c>
      <c r="T10" s="31" t="str">
        <f ca="1">IF(OR(S10=0,S10=""),"",IF(OR(S10=S5,S10=S6,S10=S7,S10=S8,S10=S9),"=",""))</f>
        <v/>
      </c>
      <c r="U10" s="32">
        <f ca="1">IF(T10="=",COUNTIF(T5:T10,"&lt;&gt;A")-COUNTIF(T5:T10,""),0)</f>
        <v>0</v>
      </c>
      <c r="V10" s="33">
        <f t="shared" ca="1" si="1"/>
        <v>4</v>
      </c>
      <c r="W10" s="34" t="str">
        <f t="shared" ca="1" si="0"/>
        <v>4</v>
      </c>
    </row>
    <row r="11" spans="1:23" ht="15" customHeight="1">
      <c r="A11" s="6"/>
      <c r="P11" s="24"/>
      <c r="Q11" s="40"/>
      <c r="R11" s="40"/>
      <c r="S11" s="24"/>
      <c r="T11" s="25"/>
      <c r="U11" s="26"/>
      <c r="V11" s="27"/>
      <c r="W11" s="26"/>
    </row>
    <row r="12" spans="1:23" ht="15" customHeight="1">
      <c r="A12" s="6"/>
      <c r="C12" s="55" t="s">
        <v>45</v>
      </c>
      <c r="D12" s="56"/>
      <c r="E12" s="57"/>
    </row>
    <row r="13" spans="1:23" ht="15" customHeight="1">
      <c r="A13" s="38"/>
      <c r="C13" s="35" t="s">
        <v>2</v>
      </c>
      <c r="D13" s="35" t="s">
        <v>5</v>
      </c>
      <c r="E13" s="35" t="s">
        <v>10</v>
      </c>
      <c r="P13" s="3" t="s">
        <v>82</v>
      </c>
    </row>
    <row r="14" spans="1:23" ht="15" customHeight="1">
      <c r="A14" s="6">
        <v>1</v>
      </c>
      <c r="C14" s="36" t="str">
        <f ca="1">IF(OR(A14=0,A14="",ISERROR(VLOOKUP(A14,P14:W19,8,FALSE))=TRUE),"",VLOOKUP(A14,P14:W19,8,FALSE))</f>
        <v>1</v>
      </c>
      <c r="D14" s="36" t="str">
        <f ca="1">IF(OR(A14=0,A14="",C14=""),"",VLOOKUP(A14,P14:W19,2,FALSE))</f>
        <v>South Lakes</v>
      </c>
      <c r="E14" s="36">
        <f ca="1">IF(OR(A14=0,A14="",C14=""),"",VLOOKUP(A14,P14:W19,3,FALSE))</f>
        <v>171</v>
      </c>
      <c r="P14" s="17">
        <f ca="1">IF(OR(V14="",V14=0),0,RANK(V14,V14:V19,1))</f>
        <v>5</v>
      </c>
      <c r="Q14" s="39" t="s">
        <v>75</v>
      </c>
      <c r="R14" s="39">
        <f ca="1">SUMIFS(Girls!F:F,Girls!D:D,Q14)+SUMIFS(Girls!L:L,Girls!J:J,Q14)</f>
        <v>126</v>
      </c>
      <c r="S14" s="18">
        <f ca="1">IF(OR(R14=0,R14=""),0,RANK(R14,R14:R19,0))</f>
        <v>5</v>
      </c>
      <c r="T14" s="19" t="str">
        <f ca="1">IF(OR(S14=0,S14=""),"",IF(OR(S14=S15,S14=S16,S14=S17,S14=S18,S14=S19),"=",""))</f>
        <v/>
      </c>
      <c r="U14" s="20">
        <f ca="1">IF(T14="=",COUNTIF(T14:T14,"&lt;&gt;A")-COUNTIF(T14:T14,""),0)</f>
        <v>0</v>
      </c>
      <c r="V14" s="21">
        <f ca="1">IF(AND(S14=0,U14=0),"",S14+(U14/10))</f>
        <v>5</v>
      </c>
      <c r="W14" s="22" t="str">
        <f t="shared" ref="W14:W19" ca="1" si="2">CONCATENATE(S14,T14)</f>
        <v>5</v>
      </c>
    </row>
    <row r="15" spans="1:23" ht="15" customHeight="1">
      <c r="A15" s="6">
        <v>2</v>
      </c>
      <c r="C15" s="36" t="str">
        <f ca="1">IF(OR(A15=0,A15="",ISERROR(VLOOKUP(A15,P14:W19,8,FALSE))=TRUE),"",VLOOKUP(A15,P14:W19,8,FALSE))</f>
        <v>2</v>
      </c>
      <c r="D15" s="36" t="str">
        <f ca="1">IF(OR(A15=0,A15="",C15=""),"",VLOOKUP(A15,P14:W19,2,FALSE))</f>
        <v>Eden</v>
      </c>
      <c r="E15" s="36">
        <f ca="1">IF(OR(A15=0,A15="",C15=""),"",VLOOKUP(A15,P14:W19,3,FALSE))</f>
        <v>164</v>
      </c>
      <c r="F15" s="7"/>
      <c r="P15" s="23">
        <f ca="1">IF(OR(V15="",V15=0),0,RANK(V15,V14:V19,1))</f>
        <v>4</v>
      </c>
      <c r="Q15" s="40" t="s">
        <v>79</v>
      </c>
      <c r="R15" s="40">
        <f ca="1">SUMIFS(Girls!F:F,Girls!D:D,Q15)+SUMIFS(Girls!L:L,Girls!J:J,Q15)</f>
        <v>134</v>
      </c>
      <c r="S15" s="24">
        <f ca="1">IF(OR(R15=0,R15=""),0,RANK(R15,R14:R19,0))</f>
        <v>4</v>
      </c>
      <c r="T15" s="25" t="str">
        <f ca="1">IF(OR(S15=0,S15=""),"",IF(OR(S15=S16,S15=S17,S15=S18,S15=S19,S15=S14),"=",""))</f>
        <v/>
      </c>
      <c r="U15" s="26">
        <f ca="1">IF(T15="=",COUNTIF(T14:T15,"&lt;&gt;A")-COUNTIF(T14:T15,""),0)</f>
        <v>0</v>
      </c>
      <c r="V15" s="27">
        <f ca="1">IF(AND(S15=0,U15=0),"",S15+(U15/10))</f>
        <v>4</v>
      </c>
      <c r="W15" s="28" t="str">
        <f t="shared" ca="1" si="2"/>
        <v>4</v>
      </c>
    </row>
    <row r="16" spans="1:23" ht="15" customHeight="1">
      <c r="A16" s="6">
        <v>3</v>
      </c>
      <c r="C16" s="36" t="str">
        <f ca="1">IF(OR(A16=0,A16="",ISERROR(VLOOKUP(A16,P14:W19,8,FALSE))=TRUE),"",VLOOKUP(A16,P14:W19,8,FALSE))</f>
        <v>3</v>
      </c>
      <c r="D16" s="36" t="str">
        <f ca="1">IF(OR(A16=0,A16="",C16=""),"",VLOOKUP(A16,P14:W19,2,FALSE))</f>
        <v>Carlisle</v>
      </c>
      <c r="E16" s="36">
        <f ca="1">IF(OR(A16=0,A16="",C16=""),"",VLOOKUP(A16,P14:W19,3,FALSE))</f>
        <v>138</v>
      </c>
      <c r="F16" s="7"/>
      <c r="P16" s="23">
        <f ca="1">IF(OR(V16="",V16=0),0,RANK(V16,V14:V19,1))</f>
        <v>3</v>
      </c>
      <c r="Q16" s="40" t="s">
        <v>74</v>
      </c>
      <c r="R16" s="40">
        <f ca="1">SUMIFS(Girls!F:F,Girls!D:D,Q16)+SUMIFS(Girls!L:L,Girls!J:J,Q16)</f>
        <v>138</v>
      </c>
      <c r="S16" s="24">
        <f ca="1">IF(OR(R16=0,R16=""),0,RANK(R16,R14:R19,0))</f>
        <v>3</v>
      </c>
      <c r="T16" s="25" t="str">
        <f ca="1">IF(OR(S16=0,S16=""),"",IF(OR(S16=S17,S16=S18,S16=S19,S16=S14,S16=S15),"=",""))</f>
        <v/>
      </c>
      <c r="U16" s="26">
        <f ca="1">IF(T16="=",COUNTIF(T14:T16,"&lt;&gt;A")-COUNTIF(T14:T16,""),0)</f>
        <v>0</v>
      </c>
      <c r="V16" s="27">
        <f ca="1">IF(AND(S16=0,U16=0),"",S16+(U16/10))</f>
        <v>3</v>
      </c>
      <c r="W16" s="28" t="str">
        <f t="shared" ca="1" si="2"/>
        <v>3</v>
      </c>
    </row>
    <row r="17" spans="1:23" ht="15" customHeight="1">
      <c r="A17" s="6">
        <v>4</v>
      </c>
      <c r="C17" s="36" t="str">
        <f ca="1">IF(OR(A17=0,A17="",ISERROR(VLOOKUP(A17,P14:W19,8,FALSE))=TRUE),"",VLOOKUP(A17,P14:W19,8,FALSE))</f>
        <v>4</v>
      </c>
      <c r="D17" s="36" t="str">
        <f ca="1">IF(OR(A17=0,A17="",C17=""),"",VLOOKUP(A17,P14:W19,2,FALSE))</f>
        <v>Barrow</v>
      </c>
      <c r="E17" s="36">
        <f ca="1">IF(OR(A17=0,A17="",C17=""),"",VLOOKUP(A17,P14:W19,3,FALSE))</f>
        <v>134</v>
      </c>
      <c r="F17" s="7"/>
      <c r="P17" s="23">
        <f ca="1">IF(OR(V17="",V17=0),0,RANK(V17,V14:V19,1))</f>
        <v>6</v>
      </c>
      <c r="Q17" s="40" t="s">
        <v>77</v>
      </c>
      <c r="R17" s="40">
        <f ca="1">SUMIFS(Girls!F:F,Girls!D:D,Q17)+SUMIFS(Girls!L:L,Girls!J:J,Q17)</f>
        <v>104</v>
      </c>
      <c r="S17" s="24">
        <f ca="1">IF(OR(R17=0,R17=""),0,RANK(R17,R14:R19,0))</f>
        <v>6</v>
      </c>
      <c r="T17" s="25" t="str">
        <f ca="1">IF(OR(S17=0,S17=""),"",IF(OR(S17=S18,S17=S19,S17=S14,S17=S15,S17=S16),"=",""))</f>
        <v/>
      </c>
      <c r="U17" s="26">
        <f ca="1">IF(T17="=",COUNTIF(T14:T17,"&lt;&gt;A")-COUNTIF(T14:T17,""),0)</f>
        <v>0</v>
      </c>
      <c r="V17" s="27">
        <f t="shared" ref="V17:V19" ca="1" si="3">IF(AND(S17=0,U17=0),"",S17+(U17/10))</f>
        <v>6</v>
      </c>
      <c r="W17" s="28" t="str">
        <f t="shared" ca="1" si="2"/>
        <v>6</v>
      </c>
    </row>
    <row r="18" spans="1:23" ht="15" customHeight="1">
      <c r="A18" s="6">
        <v>5</v>
      </c>
      <c r="C18" s="36" t="str">
        <f ca="1">IF(OR(A18=0,A18="",ISERROR(VLOOKUP(A18,P14:W19,8,FALSE))=TRUE),"",VLOOKUP(A18,P14:W19,8,FALSE))</f>
        <v>5</v>
      </c>
      <c r="D18" s="36" t="str">
        <f ca="1">IF(OR(A18=0,A18="",C18=""),"",VLOOKUP(A18,P14:W19,2,FALSE))</f>
        <v>Allerdale</v>
      </c>
      <c r="E18" s="36">
        <f ca="1">IF(OR(A18=0,A18="",C18=""),"",VLOOKUP(A18,P14:W19,3,FALSE))</f>
        <v>126</v>
      </c>
      <c r="F18" s="7"/>
      <c r="P18" s="23">
        <f ca="1">IF(OR(V18="",V18=0),0,RANK(V18,V14:V19,1))</f>
        <v>2</v>
      </c>
      <c r="Q18" s="40" t="s">
        <v>76</v>
      </c>
      <c r="R18" s="40">
        <f ca="1">SUMIFS(Girls!F:F,Girls!D:D,Q18)+SUMIFS(Girls!L:L,Girls!J:J,Q18)</f>
        <v>164</v>
      </c>
      <c r="S18" s="24">
        <f ca="1">IF(OR(R18=0,R18=""),0,RANK(R18,R14:R19,0))</f>
        <v>2</v>
      </c>
      <c r="T18" s="25" t="str">
        <f ca="1">IF(OR(S18=0,S18=""),"",IF(OR(S18=S19,S18=S14,S18=S15,S18=S16,S18=S17),"=",""))</f>
        <v/>
      </c>
      <c r="U18" s="26">
        <f ca="1">IF(T18="=",COUNTIF(T14:T18,"&lt;&gt;A")-COUNTIF(T14:T18,""),0)</f>
        <v>0</v>
      </c>
      <c r="V18" s="27">
        <f t="shared" ca="1" si="3"/>
        <v>2</v>
      </c>
      <c r="W18" s="28" t="str">
        <f t="shared" ca="1" si="2"/>
        <v>2</v>
      </c>
    </row>
    <row r="19" spans="1:23" ht="15" customHeight="1">
      <c r="A19" s="6">
        <v>6</v>
      </c>
      <c r="C19" s="36" t="str">
        <f ca="1">IF(OR(A19=0,A19="",ISERROR(VLOOKUP(A19,P14:W19,8,FALSE))=TRUE),"",VLOOKUP(A19,P14:W19,8,FALSE))</f>
        <v>6</v>
      </c>
      <c r="D19" s="36" t="str">
        <f ca="1">IF(OR(A19=0,A19="",C19=""),"",VLOOKUP(A19,P14:W19,2,FALSE))</f>
        <v>Copeland</v>
      </c>
      <c r="E19" s="36">
        <f ca="1">IF(OR(A19=0,A19="",C19=""),"",VLOOKUP(A19,P14:W19,3,FALSE))</f>
        <v>104</v>
      </c>
      <c r="F19" s="7"/>
      <c r="P19" s="29">
        <f ca="1">IF(OR(V19="",V19=0),0,RANK(V19,V14:V19,1))</f>
        <v>1</v>
      </c>
      <c r="Q19" s="41" t="s">
        <v>78</v>
      </c>
      <c r="R19" s="41">
        <f ca="1">SUMIFS(Girls!F:F,Girls!D:D,Q19)+SUMIFS(Girls!L:L,Girls!J:J,Q19)</f>
        <v>171</v>
      </c>
      <c r="S19" s="30">
        <f ca="1">IF(OR(R19=0,R19=""),0,RANK(R19,R14:R19,0))</f>
        <v>1</v>
      </c>
      <c r="T19" s="31" t="str">
        <f ca="1">IF(OR(S19=0,S19=""),"",IF(OR(S19=S14,S19=S15,S19=S16,S19=S17,S19=S18),"=",""))</f>
        <v/>
      </c>
      <c r="U19" s="32">
        <f ca="1">IF(T19="=",COUNTIF(T14:T19,"&lt;&gt;A")-COUNTIF(T14:T19,""),0)</f>
        <v>0</v>
      </c>
      <c r="V19" s="33">
        <f t="shared" ca="1" si="3"/>
        <v>1</v>
      </c>
      <c r="W19" s="34" t="str">
        <f t="shared" ca="1" si="2"/>
        <v>1</v>
      </c>
    </row>
    <row r="20" spans="1:23" ht="15" customHeight="1">
      <c r="A20" s="6"/>
    </row>
    <row r="21" spans="1:23" ht="15" customHeight="1">
      <c r="A21" s="6"/>
      <c r="C21" s="55" t="s">
        <v>84</v>
      </c>
      <c r="D21" s="56"/>
      <c r="E21" s="57"/>
    </row>
    <row r="22" spans="1:23" ht="15" customHeight="1">
      <c r="A22" s="38"/>
      <c r="C22" s="35" t="s">
        <v>2</v>
      </c>
      <c r="D22" s="35" t="s">
        <v>5</v>
      </c>
      <c r="E22" s="35" t="s">
        <v>10</v>
      </c>
      <c r="P22" s="3" t="s">
        <v>81</v>
      </c>
    </row>
    <row r="23" spans="1:23" ht="15" customHeight="1">
      <c r="A23" s="6">
        <v>1</v>
      </c>
      <c r="C23" s="36" t="str">
        <f ca="1">IF(OR(A23=0,A23="",ISERROR(VLOOKUP(A23,P23:W28,8,FALSE))=TRUE),"",VLOOKUP(A23,P23:W28,8,FALSE))</f>
        <v>1</v>
      </c>
      <c r="D23" s="36" t="str">
        <f ca="1">IF(OR(A23=0,A23="",C23=""),"",VLOOKUP(A23,P23:W28,2,FALSE))</f>
        <v>Eden</v>
      </c>
      <c r="E23" s="36">
        <f ca="1">IF(OR(A23=0,A23="",C23=""),"",VLOOKUP(A23,P23:W28,3,FALSE))</f>
        <v>346</v>
      </c>
      <c r="P23" s="17">
        <f ca="1">IF(OR(V23="",V23=0),0,RANK(V23,V23:V28,1))</f>
        <v>4</v>
      </c>
      <c r="Q23" s="39" t="s">
        <v>75</v>
      </c>
      <c r="R23" s="39">
        <f t="shared" ref="R23:R28" ca="1" si="4">R14+R5</f>
        <v>297</v>
      </c>
      <c r="S23" s="18">
        <f ca="1">IF(OR(R23=0,R23=""),0,RANK(R23,R23:R28,0))</f>
        <v>4</v>
      </c>
      <c r="T23" s="19" t="str">
        <f ca="1">IF(OR(S23=0,S23=""),"",IF(OR(S23=S24,S23=S25,S23=S26,S23=S27,S23=S28),"=",""))</f>
        <v/>
      </c>
      <c r="U23" s="20">
        <f ca="1">IF(T23="=",COUNTIF(T23:T23,"&lt;&gt;A")-COUNTIF(T23:T23,""),0)</f>
        <v>0</v>
      </c>
      <c r="V23" s="21">
        <f ca="1">IF(AND(S23=0,U23=0),"",S23+(U23/10))</f>
        <v>4</v>
      </c>
      <c r="W23" s="22" t="str">
        <f t="shared" ref="W23:W28" ca="1" si="5">CONCATENATE(S23,T23)</f>
        <v>4</v>
      </c>
    </row>
    <row r="24" spans="1:23" ht="15" customHeight="1">
      <c r="A24" s="6">
        <v>2</v>
      </c>
      <c r="C24" s="36" t="str">
        <f ca="1">IF(OR(A24=0,A24="",ISERROR(VLOOKUP(A24,P23:W28,8,FALSE))=TRUE),"",VLOOKUP(A24,P23:W28,8,FALSE))</f>
        <v>2</v>
      </c>
      <c r="D24" s="36" t="str">
        <f ca="1">IF(OR(A24=0,A24="",C24=""),"",VLOOKUP(A24,P23:W28,2,FALSE))</f>
        <v>Barrow</v>
      </c>
      <c r="E24" s="36">
        <f ca="1">IF(OR(A24=0,A24="",C24=""),"",VLOOKUP(A24,P23:W28,3,FALSE))</f>
        <v>310</v>
      </c>
      <c r="P24" s="23">
        <f ca="1">IF(OR(V24="",V24=0),0,RANK(V24,V23:V28,1))</f>
        <v>2</v>
      </c>
      <c r="Q24" s="40" t="s">
        <v>79</v>
      </c>
      <c r="R24" s="40">
        <f t="shared" ca="1" si="4"/>
        <v>310</v>
      </c>
      <c r="S24" s="24">
        <f ca="1">IF(OR(R24=0,R24=""),0,RANK(R24,R23:R28,0))</f>
        <v>2</v>
      </c>
      <c r="T24" s="25" t="str">
        <f ca="1">IF(OR(S24=0,S24=""),"",IF(OR(S24=S25,S24=S26,S24=S27,S24=S28,S24=S23),"=",""))</f>
        <v/>
      </c>
      <c r="U24" s="26">
        <f ca="1">IF(T24="=",COUNTIF(T23:T24,"&lt;&gt;A")-COUNTIF(T23:T24,""),0)</f>
        <v>0</v>
      </c>
      <c r="V24" s="27">
        <f ca="1">IF(AND(S24=0,U24=0),"",S24+(U24/10))</f>
        <v>2</v>
      </c>
      <c r="W24" s="28" t="str">
        <f t="shared" ca="1" si="5"/>
        <v>2</v>
      </c>
    </row>
    <row r="25" spans="1:23" ht="15" customHeight="1">
      <c r="A25" s="6">
        <v>3</v>
      </c>
      <c r="C25" s="36" t="str">
        <f ca="1">IF(OR(A25=0,A25="",ISERROR(VLOOKUP(A25,P23:W28,8,FALSE))=TRUE),"",VLOOKUP(A25,P23:W28,8,FALSE))</f>
        <v>3</v>
      </c>
      <c r="D25" s="36" t="str">
        <f ca="1">IF(OR(A25=0,A25="",C25=""),"",VLOOKUP(A25,P23:W28,2,FALSE))</f>
        <v>South Lakes</v>
      </c>
      <c r="E25" s="36">
        <f ca="1">IF(OR(A25=0,A25="",C25=""),"",VLOOKUP(A25,P23:W28,3,FALSE))</f>
        <v>303</v>
      </c>
      <c r="P25" s="23">
        <f ca="1">IF(OR(V25="",V25=0),0,RANK(V25,V23:V28,1))</f>
        <v>5</v>
      </c>
      <c r="Q25" s="40" t="s">
        <v>74</v>
      </c>
      <c r="R25" s="40">
        <f t="shared" ca="1" si="4"/>
        <v>263</v>
      </c>
      <c r="S25" s="24">
        <f ca="1">IF(OR(R25=0,R25=""),0,RANK(R25,R23:R28,0))</f>
        <v>5</v>
      </c>
      <c r="T25" s="25" t="str">
        <f ca="1">IF(OR(S25=0,S25=""),"",IF(OR(S25=S26,S25=S27,S25=S28,S25=S23,S25=S24),"=",""))</f>
        <v/>
      </c>
      <c r="U25" s="26">
        <f ca="1">IF(T25="=",COUNTIF(T23:T25,"&lt;&gt;A")-COUNTIF(T23:T25,""),0)</f>
        <v>0</v>
      </c>
      <c r="V25" s="27">
        <f ca="1">IF(AND(S25=0,U25=0),"",S25+(U25/10))</f>
        <v>5</v>
      </c>
      <c r="W25" s="28" t="str">
        <f t="shared" ca="1" si="5"/>
        <v>5</v>
      </c>
    </row>
    <row r="26" spans="1:23" ht="15" customHeight="1">
      <c r="A26" s="6">
        <v>4</v>
      </c>
      <c r="C26" s="36" t="str">
        <f ca="1">IF(OR(A26=0,A26="",ISERROR(VLOOKUP(A26,P23:W28,8,FALSE))=TRUE),"",VLOOKUP(A26,P23:W28,8,FALSE))</f>
        <v>4</v>
      </c>
      <c r="D26" s="36" t="str">
        <f ca="1">IF(OR(A26=0,A26="",C26=""),"",VLOOKUP(A26,P23:W28,2,FALSE))</f>
        <v>Allerdale</v>
      </c>
      <c r="E26" s="36">
        <f ca="1">IF(OR(A26=0,A26="",C26=""),"",VLOOKUP(A26,P23:W28,3,FALSE))</f>
        <v>297</v>
      </c>
      <c r="P26" s="23">
        <f ca="1">IF(OR(V26="",V26=0),0,RANK(V26,V23:V28,1))</f>
        <v>6</v>
      </c>
      <c r="Q26" s="40" t="s">
        <v>77</v>
      </c>
      <c r="R26" s="40">
        <f t="shared" ca="1" si="4"/>
        <v>214</v>
      </c>
      <c r="S26" s="24">
        <f ca="1">IF(OR(R26=0,R26=""),0,RANK(R26,R23:R28,0))</f>
        <v>6</v>
      </c>
      <c r="T26" s="25" t="str">
        <f ca="1">IF(OR(S26=0,S26=""),"",IF(OR(S26=S27,S26=S28,S26=S23,S26=S24,S26=S25),"=",""))</f>
        <v/>
      </c>
      <c r="U26" s="26">
        <f ca="1">IF(T26="=",COUNTIF(T23:T26,"&lt;&gt;A")-COUNTIF(T23:T26,""),0)</f>
        <v>0</v>
      </c>
      <c r="V26" s="27">
        <f t="shared" ref="V26:V28" ca="1" si="6">IF(AND(S26=0,U26=0),"",S26+(U26/10))</f>
        <v>6</v>
      </c>
      <c r="W26" s="28" t="str">
        <f t="shared" ca="1" si="5"/>
        <v>6</v>
      </c>
    </row>
    <row r="27" spans="1:23" ht="15" customHeight="1">
      <c r="A27" s="6">
        <v>5</v>
      </c>
      <c r="C27" s="36" t="str">
        <f ca="1">IF(OR(A27=0,A27="",ISERROR(VLOOKUP(A27,P23:W28,8,FALSE))=TRUE),"",VLOOKUP(A27,P23:W28,8,FALSE))</f>
        <v>5</v>
      </c>
      <c r="D27" s="36" t="str">
        <f ca="1">IF(OR(A27=0,A27="",C27=""),"",VLOOKUP(A27,P23:W28,2,FALSE))</f>
        <v>Carlisle</v>
      </c>
      <c r="E27" s="36">
        <f ca="1">IF(OR(A27=0,A27="",C27=""),"",VLOOKUP(A27,P23:W28,3,FALSE))</f>
        <v>263</v>
      </c>
      <c r="P27" s="23">
        <f ca="1">IF(OR(V27="",V27=0),0,RANK(V27,V23:V28,1))</f>
        <v>1</v>
      </c>
      <c r="Q27" s="40" t="s">
        <v>76</v>
      </c>
      <c r="R27" s="40">
        <f t="shared" ca="1" si="4"/>
        <v>346</v>
      </c>
      <c r="S27" s="24">
        <f ca="1">IF(OR(R27=0,R27=""),0,RANK(R27,R23:R28,0))</f>
        <v>1</v>
      </c>
      <c r="T27" s="25" t="str">
        <f ca="1">IF(OR(S27=0,S27=""),"",IF(OR(S27=S28,S27=S23,S27=S24,S27=S25,S27=S26),"=",""))</f>
        <v/>
      </c>
      <c r="U27" s="26">
        <f ca="1">IF(T27="=",COUNTIF(T23:T27,"&lt;&gt;A")-COUNTIF(T23:T27,""),0)</f>
        <v>0</v>
      </c>
      <c r="V27" s="27">
        <f t="shared" ca="1" si="6"/>
        <v>1</v>
      </c>
      <c r="W27" s="28" t="str">
        <f t="shared" ca="1" si="5"/>
        <v>1</v>
      </c>
    </row>
    <row r="28" spans="1:23" ht="15" customHeight="1">
      <c r="A28" s="6">
        <v>6</v>
      </c>
      <c r="C28" s="36" t="str">
        <f ca="1">IF(OR(A28=0,A28="",ISERROR(VLOOKUP(A28,P23:W28,8,FALSE))=TRUE),"",VLOOKUP(A28,P23:W28,8,FALSE))</f>
        <v>6</v>
      </c>
      <c r="D28" s="36" t="str">
        <f ca="1">IF(OR(A28=0,A28="",C28=""),"",VLOOKUP(A28,P23:W28,2,FALSE))</f>
        <v>Copeland</v>
      </c>
      <c r="E28" s="36">
        <f ca="1">IF(OR(A28=0,A28="",C28=""),"",VLOOKUP(A28,P23:W28,3,FALSE))</f>
        <v>214</v>
      </c>
      <c r="P28" s="29">
        <f ca="1">IF(OR(V28="",V28=0),0,RANK(V28,V23:V28,1))</f>
        <v>3</v>
      </c>
      <c r="Q28" s="41" t="s">
        <v>78</v>
      </c>
      <c r="R28" s="41">
        <f t="shared" ca="1" si="4"/>
        <v>303</v>
      </c>
      <c r="S28" s="30">
        <f ca="1">IF(OR(R28=0,R28=""),0,RANK(R28,R23:R28,0))</f>
        <v>3</v>
      </c>
      <c r="T28" s="31" t="str">
        <f ca="1">IF(OR(S28=0,S28=""),"",IF(OR(S28=S23,S28=S24,S28=S25,S28=S26,S28=S27),"=",""))</f>
        <v/>
      </c>
      <c r="U28" s="32">
        <f ca="1">IF(T28="=",COUNTIF(T23:T28,"&lt;&gt;A")-COUNTIF(T23:T28,""),0)</f>
        <v>0</v>
      </c>
      <c r="V28" s="33">
        <f t="shared" ca="1" si="6"/>
        <v>3</v>
      </c>
      <c r="W28" s="34" t="str">
        <f t="shared" ca="1" si="5"/>
        <v>3</v>
      </c>
    </row>
    <row r="29" spans="1:23" ht="15" customHeight="1">
      <c r="A29" s="6"/>
    </row>
  </sheetData>
  <sheetProtection password="CA5D" sheet="1" objects="1" scenarios="1"/>
  <sortState ref="Q12:Q23">
    <sortCondition ref="Q12:Q23"/>
  </sortState>
  <mergeCells count="3">
    <mergeCell ref="C3:E3"/>
    <mergeCell ref="C12:E12"/>
    <mergeCell ref="C21:E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L160"/>
  <sheetViews>
    <sheetView tabSelected="1" topLeftCell="A3" zoomScaleNormal="100" workbookViewId="0">
      <selection activeCell="E3" sqref="E3"/>
    </sheetView>
  </sheetViews>
  <sheetFormatPr defaultRowHeight="12" customHeight="1"/>
  <cols>
    <col min="1" max="1" width="3.7109375" style="44" customWidth="1"/>
    <col min="2" max="2" width="5.28515625" style="47" customWidth="1"/>
    <col min="3" max="3" width="15.7109375" style="1" customWidth="1"/>
    <col min="4" max="4" width="12.7109375" style="1" customWidth="1"/>
    <col min="5" max="5" width="7.28515625" style="49" customWidth="1"/>
    <col min="6" max="6" width="5.5703125" style="1" hidden="1" customWidth="1"/>
    <col min="7" max="7" width="3.7109375" style="44" customWidth="1"/>
    <col min="8" max="8" width="5.28515625" style="47" customWidth="1"/>
    <col min="9" max="9" width="15.7109375" style="1" customWidth="1"/>
    <col min="10" max="10" width="12.7109375" style="1" customWidth="1"/>
    <col min="11" max="11" width="7.28515625" style="47" customWidth="1"/>
    <col min="12" max="12" width="9.140625" style="1" hidden="1" customWidth="1"/>
    <col min="13" max="16384" width="9.140625" style="2"/>
  </cols>
  <sheetData>
    <row r="1" spans="1:12" ht="15.9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12" customHeight="1">
      <c r="A2" s="42" t="str">
        <f>SUBSTITUTE(A3," ","")</f>
        <v>Year7Girls100m</v>
      </c>
      <c r="F2" s="43"/>
      <c r="G2" s="42" t="str">
        <f>SUBSTITUTE(G3," ","")</f>
        <v>Year7Girls200m</v>
      </c>
    </row>
    <row r="3" spans="1:12" ht="12" customHeight="1">
      <c r="A3" s="44" t="s">
        <v>60</v>
      </c>
      <c r="D3" s="44" t="s">
        <v>6</v>
      </c>
      <c r="F3" s="43"/>
      <c r="G3" s="44" t="s">
        <v>61</v>
      </c>
      <c r="J3" s="44" t="s">
        <v>6</v>
      </c>
      <c r="K3" s="49"/>
      <c r="L3" s="43"/>
    </row>
    <row r="4" spans="1:12" ht="12" customHeight="1">
      <c r="A4" s="8" t="s">
        <v>2</v>
      </c>
      <c r="B4" s="48" t="s">
        <v>29</v>
      </c>
      <c r="C4" s="8" t="s">
        <v>3</v>
      </c>
      <c r="D4" s="8" t="s">
        <v>5</v>
      </c>
      <c r="E4" s="50" t="s">
        <v>4</v>
      </c>
      <c r="F4" s="43"/>
      <c r="G4" s="8" t="s">
        <v>2</v>
      </c>
      <c r="H4" s="48" t="s">
        <v>29</v>
      </c>
      <c r="I4" s="8" t="s">
        <v>3</v>
      </c>
      <c r="J4" s="8" t="s">
        <v>5</v>
      </c>
      <c r="K4" s="50" t="s">
        <v>4</v>
      </c>
      <c r="L4" s="43"/>
    </row>
    <row r="5" spans="1:12" ht="12" customHeight="1">
      <c r="A5" s="44">
        <v>1</v>
      </c>
      <c r="B5" s="52">
        <v>52</v>
      </c>
      <c r="C5" s="1" t="str">
        <f ca="1">IF(ISNA(VLOOKUP(B5,INDIRECT(A2),2,FALSE)),"",VLOOKUP(B5,INDIRECT(A2),2,FALSE))</f>
        <v>K Morrison</v>
      </c>
      <c r="D5" s="1" t="str">
        <f ca="1">IF(ISNA(VLOOKUP(B5,INDIRECT(A2),3,FALSE)),"",VLOOKUP(B5,INDIRECT(A2),3,FALSE))</f>
        <v>South Lakes</v>
      </c>
      <c r="E5" s="53">
        <v>14.6</v>
      </c>
      <c r="F5" s="43"/>
      <c r="G5" s="44">
        <v>1</v>
      </c>
      <c r="H5" s="52">
        <v>51</v>
      </c>
      <c r="I5" s="1" t="str">
        <f ca="1">IF(ISNA(VLOOKUP(H5,INDIRECT(G2),2,FALSE)),"",VLOOKUP(H5,INDIRECT(G2),2,FALSE))</f>
        <v>B Sharp</v>
      </c>
      <c r="J5" s="1" t="str">
        <f ca="1">IF(ISNA(VLOOKUP(H5,INDIRECT(G2),3,FALSE)),"",VLOOKUP(H5,INDIRECT(G2),3,FALSE))</f>
        <v>South Lakes</v>
      </c>
      <c r="K5" s="53">
        <v>30.5</v>
      </c>
      <c r="L5" s="43"/>
    </row>
    <row r="6" spans="1:12" ht="12" customHeight="1">
      <c r="A6" s="44">
        <v>2</v>
      </c>
      <c r="B6" s="52">
        <v>61</v>
      </c>
      <c r="C6" s="1" t="str">
        <f ca="1">IF(ISNA(VLOOKUP(B6,INDIRECT(A2),2,FALSE)),"",VLOOKUP(B6,INDIRECT(A2),2,FALSE))</f>
        <v>G Wheeler</v>
      </c>
      <c r="D6" s="1" t="str">
        <f ca="1">IF(ISNA(VLOOKUP(B6,INDIRECT(A2),3,FALSE)),"",VLOOKUP(B6,INDIRECT(A2),3,FALSE))</f>
        <v>Barrow</v>
      </c>
      <c r="E6" s="53">
        <v>14.7</v>
      </c>
      <c r="F6" s="43"/>
      <c r="G6" s="44">
        <v>2</v>
      </c>
      <c r="H6" s="52">
        <v>31</v>
      </c>
      <c r="I6" s="1" t="str">
        <f ca="1">IF(ISNA(VLOOKUP(H6,INDIRECT(G2),2,FALSE)),"",VLOOKUP(H6,INDIRECT(G2),2,FALSE))</f>
        <v>P.Scolfield</v>
      </c>
      <c r="J6" s="1" t="str">
        <f ca="1">IF(ISNA(VLOOKUP(H6,INDIRECT(G2),3,FALSE)),"",VLOOKUP(H6,INDIRECT(G2),3,FALSE))</f>
        <v>Eden</v>
      </c>
      <c r="K6" s="53">
        <v>30.5</v>
      </c>
      <c r="L6" s="43"/>
    </row>
    <row r="7" spans="1:12" ht="12" customHeight="1">
      <c r="A7" s="44">
        <v>3</v>
      </c>
      <c r="B7" s="52">
        <v>41</v>
      </c>
      <c r="C7" s="1" t="str">
        <f ca="1">IF(ISNA(VLOOKUP(B7,INDIRECT(A2),2,FALSE)),"",VLOOKUP(B7,INDIRECT(A2),2,FALSE))</f>
        <v>H.Wrigley</v>
      </c>
      <c r="D7" s="1" t="str">
        <f ca="1">IF(ISNA(VLOOKUP(B7,INDIRECT(A2),3,FALSE)),"",VLOOKUP(B7,INDIRECT(A2),3,FALSE))</f>
        <v>Copeland</v>
      </c>
      <c r="E7" s="53">
        <v>15.2</v>
      </c>
      <c r="F7" s="43"/>
      <c r="G7" s="44">
        <v>3</v>
      </c>
      <c r="H7" s="52">
        <v>11</v>
      </c>
      <c r="I7" s="1" t="str">
        <f ca="1">IF(ISNA(VLOOKUP(H7,INDIRECT(G2),2,FALSE)),"",VLOOKUP(H7,INDIRECT(G2),2,FALSE))</f>
        <v>I McKenna</v>
      </c>
      <c r="J7" s="1" t="str">
        <f ca="1">IF(ISNA(VLOOKUP(H7,INDIRECT(G2),3,FALSE)),"",VLOOKUP(H7,INDIRECT(G2),3,FALSE))</f>
        <v>Carlisle</v>
      </c>
      <c r="K7" s="53">
        <v>31.6</v>
      </c>
      <c r="L7" s="43"/>
    </row>
    <row r="8" spans="1:12" ht="12" customHeight="1">
      <c r="A8" s="44">
        <v>4</v>
      </c>
      <c r="B8" s="52">
        <v>32</v>
      </c>
      <c r="C8" s="1" t="str">
        <f ca="1">IF(ISNA(VLOOKUP(B8,INDIRECT(A2),2,FALSE)),"",VLOOKUP(B8,INDIRECT(A2),2,FALSE))</f>
        <v>A.Christie</v>
      </c>
      <c r="D8" s="1" t="str">
        <f ca="1">IF(ISNA(VLOOKUP(B8,INDIRECT(A2),3,FALSE)),"",VLOOKUP(B8,INDIRECT(A2),3,FALSE))</f>
        <v>Eden</v>
      </c>
      <c r="E8" s="53">
        <v>15.3</v>
      </c>
      <c r="F8" s="43"/>
      <c r="G8" s="44">
        <v>4</v>
      </c>
      <c r="H8" s="52">
        <v>62</v>
      </c>
      <c r="I8" s="1" t="str">
        <f ca="1">IF(ISNA(VLOOKUP(H8,INDIRECT(G2),2,FALSE)),"",VLOOKUP(H8,INDIRECT(G2),2,FALSE))</f>
        <v>C  Ellison</v>
      </c>
      <c r="J8" s="1" t="str">
        <f ca="1">IF(ISNA(VLOOKUP(H8,INDIRECT(G2),3,FALSE)),"",VLOOKUP(H8,INDIRECT(G2),3,FALSE))</f>
        <v>Barrow</v>
      </c>
      <c r="K8" s="53">
        <v>31.7</v>
      </c>
      <c r="L8" s="43"/>
    </row>
    <row r="9" spans="1:12" ht="12" customHeight="1">
      <c r="A9" s="44">
        <v>5</v>
      </c>
      <c r="B9" s="52">
        <v>21</v>
      </c>
      <c r="C9" s="1" t="str">
        <f ca="1">IF(ISNA(VLOOKUP(B9,INDIRECT(A2),2,FALSE)),"",VLOOKUP(B9,INDIRECT(A2),2,FALSE))</f>
        <v>A. Mossop</v>
      </c>
      <c r="D9" s="1" t="str">
        <f ca="1">IF(ISNA(VLOOKUP(B9,INDIRECT(A2),3,FALSE)),"",VLOOKUP(B9,INDIRECT(A2),3,FALSE))</f>
        <v>Allerdale</v>
      </c>
      <c r="E9" s="53">
        <v>15.5</v>
      </c>
      <c r="F9" s="43"/>
      <c r="G9" s="44">
        <v>5</v>
      </c>
      <c r="H9" s="52">
        <v>22</v>
      </c>
      <c r="I9" s="1" t="str">
        <f ca="1">IF(ISNA(VLOOKUP(H9,INDIRECT(G2),2,FALSE)),"",VLOOKUP(H9,INDIRECT(G2),2,FALSE))</f>
        <v>A. Paisley</v>
      </c>
      <c r="J9" s="1" t="str">
        <f ca="1">IF(ISNA(VLOOKUP(H9,INDIRECT(G2),3,FALSE)),"",VLOOKUP(H9,INDIRECT(G2),3,FALSE))</f>
        <v>Allerdale</v>
      </c>
      <c r="K9" s="53">
        <v>31.8</v>
      </c>
      <c r="L9" s="43"/>
    </row>
    <row r="10" spans="1:12" ht="12" customHeight="1">
      <c r="A10" s="44">
        <v>6</v>
      </c>
      <c r="B10" s="52">
        <v>12</v>
      </c>
      <c r="C10" s="1" t="str">
        <f ca="1">IF(ISNA(VLOOKUP(B10,INDIRECT(A2),2,FALSE)),"",VLOOKUP(B10,INDIRECT(A2),2,FALSE))</f>
        <v>R Griffen</v>
      </c>
      <c r="D10" s="1" t="str">
        <f ca="1">IF(ISNA(VLOOKUP(B10,INDIRECT(A2),3,FALSE)),"",VLOOKUP(B10,INDIRECT(A2),3,FALSE))</f>
        <v>Carlisle</v>
      </c>
      <c r="E10" s="53">
        <v>16.7</v>
      </c>
      <c r="F10" s="43"/>
      <c r="G10" s="44">
        <v>6</v>
      </c>
      <c r="H10" s="52">
        <v>42</v>
      </c>
      <c r="I10" s="1" t="str">
        <f ca="1">IF(ISNA(VLOOKUP(H10,INDIRECT(G2),2,FALSE)),"",VLOOKUP(H10,INDIRECT(G2),2,FALSE))</f>
        <v>A.Bragg</v>
      </c>
      <c r="J10" s="1" t="str">
        <f ca="1">IF(ISNA(VLOOKUP(H10,INDIRECT(G2),3,FALSE)),"",VLOOKUP(H10,INDIRECT(G2),3,FALSE))</f>
        <v>Copeland</v>
      </c>
      <c r="K10" s="53">
        <v>33</v>
      </c>
      <c r="L10" s="43"/>
    </row>
    <row r="11" spans="1:12" ht="12" customHeight="1">
      <c r="A11" s="42"/>
      <c r="F11" s="43"/>
      <c r="K11" s="49"/>
      <c r="L11" s="43"/>
    </row>
    <row r="12" spans="1:12" ht="12" customHeight="1">
      <c r="A12" s="44" t="s">
        <v>60</v>
      </c>
      <c r="D12" s="44" t="s">
        <v>7</v>
      </c>
      <c r="F12" s="43"/>
      <c r="G12" s="44" t="s">
        <v>61</v>
      </c>
      <c r="J12" s="44" t="s">
        <v>7</v>
      </c>
      <c r="K12" s="49"/>
      <c r="L12" s="43"/>
    </row>
    <row r="13" spans="1:12" ht="12" customHeight="1">
      <c r="A13" s="8" t="s">
        <v>2</v>
      </c>
      <c r="B13" s="48" t="s">
        <v>29</v>
      </c>
      <c r="C13" s="8" t="s">
        <v>3</v>
      </c>
      <c r="D13" s="8" t="s">
        <v>5</v>
      </c>
      <c r="E13" s="50" t="s">
        <v>4</v>
      </c>
      <c r="F13" s="43"/>
      <c r="G13" s="8" t="s">
        <v>2</v>
      </c>
      <c r="H13" s="48" t="s">
        <v>29</v>
      </c>
      <c r="I13" s="8" t="s">
        <v>3</v>
      </c>
      <c r="J13" s="8" t="s">
        <v>5</v>
      </c>
      <c r="K13" s="50" t="s">
        <v>4</v>
      </c>
      <c r="L13" s="43"/>
    </row>
    <row r="14" spans="1:12" ht="12" customHeight="1">
      <c r="A14" s="44">
        <v>1</v>
      </c>
      <c r="B14" s="52">
        <v>11</v>
      </c>
      <c r="C14" s="1" t="str">
        <f ca="1">IF(ISNA(VLOOKUP(B14,INDIRECT(A2),2,FALSE)),"",VLOOKUP(B14,INDIRECT(A2),2,FALSE))</f>
        <v>H Harrison</v>
      </c>
      <c r="D14" s="1" t="str">
        <f ca="1">IF(ISNA(VLOOKUP(B14,INDIRECT(A2),3,FALSE)),"",VLOOKUP(B14,INDIRECT(A2),3,FALSE))</f>
        <v>Carlisle</v>
      </c>
      <c r="E14" s="53">
        <v>14.9</v>
      </c>
      <c r="F14" s="43"/>
      <c r="G14" s="44">
        <v>1</v>
      </c>
      <c r="H14" s="52">
        <v>61</v>
      </c>
      <c r="I14" s="1" t="str">
        <f ca="1">IF(ISNA(VLOOKUP(H14,INDIRECT(G2),2,FALSE)),"",VLOOKUP(H14,INDIRECT(G2),2,FALSE))</f>
        <v>M Chadwick</v>
      </c>
      <c r="J14" s="1" t="str">
        <f ca="1">IF(ISNA(VLOOKUP(H14,INDIRECT(G2),3,FALSE)),"",VLOOKUP(H14,INDIRECT(G2),3,FALSE))</f>
        <v>Barrow</v>
      </c>
      <c r="K14" s="53">
        <v>31</v>
      </c>
      <c r="L14" s="43"/>
    </row>
    <row r="15" spans="1:12" ht="12" customHeight="1">
      <c r="A15" s="44">
        <v>2</v>
      </c>
      <c r="B15" s="52">
        <v>62</v>
      </c>
      <c r="C15" s="1" t="str">
        <f ca="1">IF(ISNA(VLOOKUP(B15,INDIRECT(A2),2,FALSE)),"",VLOOKUP(B15,INDIRECT(A2),2,FALSE))</f>
        <v>M Chadwick</v>
      </c>
      <c r="D15" s="1" t="str">
        <f ca="1">IF(ISNA(VLOOKUP(B15,INDIRECT(A2),3,FALSE)),"",VLOOKUP(B15,INDIRECT(A2),3,FALSE))</f>
        <v>Barrow</v>
      </c>
      <c r="E15" s="53">
        <v>15</v>
      </c>
      <c r="F15" s="43"/>
      <c r="G15" s="44">
        <v>2</v>
      </c>
      <c r="H15" s="52">
        <v>52</v>
      </c>
      <c r="I15" s="1" t="str">
        <f ca="1">IF(ISNA(VLOOKUP(H15,INDIRECT(G2),2,FALSE)),"",VLOOKUP(H15,INDIRECT(G2),2,FALSE))</f>
        <v>M Walsh</v>
      </c>
      <c r="J15" s="1" t="str">
        <f ca="1">IF(ISNA(VLOOKUP(H15,INDIRECT(G2),3,FALSE)),"",VLOOKUP(H15,INDIRECT(G2),3,FALSE))</f>
        <v>South Lakes</v>
      </c>
      <c r="K15" s="53">
        <v>31.7</v>
      </c>
      <c r="L15" s="43"/>
    </row>
    <row r="16" spans="1:12" ht="12" customHeight="1">
      <c r="A16" s="44">
        <v>3</v>
      </c>
      <c r="B16" s="52">
        <v>31</v>
      </c>
      <c r="C16" s="1" t="str">
        <f ca="1">IF(ISNA(VLOOKUP(B16,INDIRECT(A2),2,FALSE)),"",VLOOKUP(B16,INDIRECT(A2),2,FALSE))</f>
        <v>J. Caruthers</v>
      </c>
      <c r="D16" s="1" t="str">
        <f ca="1">IF(ISNA(VLOOKUP(B16,INDIRECT(A2),3,FALSE)),"",VLOOKUP(B16,INDIRECT(A2),3,FALSE))</f>
        <v>Eden</v>
      </c>
      <c r="E16" s="53">
        <v>15.1</v>
      </c>
      <c r="F16" s="43"/>
      <c r="G16" s="44">
        <v>3</v>
      </c>
      <c r="H16" s="52">
        <v>41</v>
      </c>
      <c r="I16" s="1" t="str">
        <f ca="1">IF(ISNA(VLOOKUP(H16,INDIRECT(G2),2,FALSE)),"",VLOOKUP(H16,INDIRECT(G2),2,FALSE))</f>
        <v>A.Casson</v>
      </c>
      <c r="J16" s="1" t="str">
        <f ca="1">IF(ISNA(VLOOKUP(H16,INDIRECT(G2),3,FALSE)),"",VLOOKUP(H16,INDIRECT(G2),3,FALSE))</f>
        <v>Copeland</v>
      </c>
      <c r="K16" s="53">
        <v>32.700000000000003</v>
      </c>
      <c r="L16" s="43"/>
    </row>
    <row r="17" spans="1:12" ht="12" customHeight="1">
      <c r="A17" s="44">
        <v>4</v>
      </c>
      <c r="B17" s="52">
        <v>42</v>
      </c>
      <c r="C17" s="1" t="str">
        <f ca="1">IF(ISNA(VLOOKUP(B17,INDIRECT(A2),2,FALSE)),"",VLOOKUP(B17,INDIRECT(A2),2,FALSE))</f>
        <v>C Cobb</v>
      </c>
      <c r="D17" s="1" t="str">
        <f ca="1">IF(ISNA(VLOOKUP(B17,INDIRECT(A2),3,FALSE)),"",VLOOKUP(B17,INDIRECT(A2),3,FALSE))</f>
        <v>Copeland</v>
      </c>
      <c r="E17" s="53">
        <v>15.2</v>
      </c>
      <c r="F17" s="43"/>
      <c r="G17" s="44">
        <v>4</v>
      </c>
      <c r="H17" s="52">
        <v>21</v>
      </c>
      <c r="I17" s="1" t="str">
        <f ca="1">IF(ISNA(VLOOKUP(H17,INDIRECT(G2),2,FALSE)),"",VLOOKUP(H17,INDIRECT(G2),2,FALSE))</f>
        <v>J Parker</v>
      </c>
      <c r="J17" s="1" t="str">
        <f ca="1">IF(ISNA(VLOOKUP(H17,INDIRECT(G2),3,FALSE)),"",VLOOKUP(H17,INDIRECT(G2),3,FALSE))</f>
        <v>Allerdale</v>
      </c>
      <c r="K17" s="53">
        <v>33.1</v>
      </c>
      <c r="L17" s="43"/>
    </row>
    <row r="18" spans="1:12" ht="12" customHeight="1">
      <c r="A18" s="44">
        <v>5</v>
      </c>
      <c r="B18" s="52">
        <v>51</v>
      </c>
      <c r="C18" s="1" t="str">
        <f ca="1">IF(ISNA(VLOOKUP(B18,INDIRECT(A2),2,FALSE)),"",VLOOKUP(B18,INDIRECT(A2),2,FALSE))</f>
        <v>E.Mares</v>
      </c>
      <c r="D18" s="1" t="str">
        <f ca="1">IF(ISNA(VLOOKUP(B18,INDIRECT(A2),3,FALSE)),"",VLOOKUP(B18,INDIRECT(A2),3,FALSE))</f>
        <v>South Lakes</v>
      </c>
      <c r="E18" s="53">
        <v>15.7</v>
      </c>
      <c r="F18" s="43"/>
      <c r="G18" s="44">
        <v>5</v>
      </c>
      <c r="H18" s="52">
        <v>32</v>
      </c>
      <c r="I18" s="1" t="str">
        <f ca="1">IF(ISNA(VLOOKUP(H18,INDIRECT(G2),2,FALSE)),"",VLOOKUP(H18,INDIRECT(G2),2,FALSE))</f>
        <v>E Mandale</v>
      </c>
      <c r="J18" s="1" t="str">
        <f ca="1">IF(ISNA(VLOOKUP(H18,INDIRECT(G2),3,FALSE)),"",VLOOKUP(H18,INDIRECT(G2),3,FALSE))</f>
        <v>Eden</v>
      </c>
      <c r="K18" s="53">
        <v>33.1</v>
      </c>
      <c r="L18" s="43"/>
    </row>
    <row r="19" spans="1:12" ht="12" customHeight="1">
      <c r="A19" s="44">
        <v>6</v>
      </c>
      <c r="B19" s="52">
        <v>22</v>
      </c>
      <c r="C19" s="1" t="str">
        <f ca="1">IF(ISNA(VLOOKUP(B19,INDIRECT(A2),2,FALSE)),"",VLOOKUP(B19,INDIRECT(A2),2,FALSE))</f>
        <v>M. Heath</v>
      </c>
      <c r="D19" s="1" t="str">
        <f ca="1">IF(ISNA(VLOOKUP(B19,INDIRECT(A2),3,FALSE)),"",VLOOKUP(B19,INDIRECT(A2),3,FALSE))</f>
        <v>Allerdale</v>
      </c>
      <c r="E19" s="53">
        <v>16.2</v>
      </c>
      <c r="F19" s="43"/>
      <c r="G19" s="44">
        <v>6</v>
      </c>
      <c r="H19" s="52">
        <v>12</v>
      </c>
      <c r="I19" s="1" t="str">
        <f ca="1">IF(ISNA(VLOOKUP(H19,INDIRECT(G2),2,FALSE)),"",VLOOKUP(H19,INDIRECT(G2),2,FALSE))</f>
        <v>J Atkinson</v>
      </c>
      <c r="J19" s="1" t="str">
        <f ca="1">IF(ISNA(VLOOKUP(H19,INDIRECT(G2),3,FALSE)),"",VLOOKUP(H19,INDIRECT(G2),3,FALSE))</f>
        <v>Carlisle</v>
      </c>
      <c r="K19" s="53">
        <v>33.5</v>
      </c>
      <c r="L19" s="43"/>
    </row>
    <row r="20" spans="1:12" ht="12" customHeight="1">
      <c r="A20" s="42"/>
      <c r="F20" s="43"/>
      <c r="K20" s="49"/>
      <c r="L20" s="43"/>
    </row>
    <row r="21" spans="1:12" ht="12" customHeight="1">
      <c r="A21" s="44" t="s">
        <v>60</v>
      </c>
      <c r="D21" s="45" t="s">
        <v>8</v>
      </c>
      <c r="F21" s="43"/>
      <c r="G21" s="44" t="s">
        <v>61</v>
      </c>
      <c r="J21" s="45" t="s">
        <v>8</v>
      </c>
      <c r="K21" s="49"/>
      <c r="L21" s="43"/>
    </row>
    <row r="22" spans="1:12" ht="12" customHeight="1">
      <c r="A22" s="8" t="s">
        <v>2</v>
      </c>
      <c r="B22" s="48" t="s">
        <v>29</v>
      </c>
      <c r="C22" s="8" t="s">
        <v>3</v>
      </c>
      <c r="D22" s="8" t="s">
        <v>5</v>
      </c>
      <c r="E22" s="50" t="s">
        <v>4</v>
      </c>
      <c r="F22" s="43"/>
      <c r="G22" s="8" t="s">
        <v>2</v>
      </c>
      <c r="H22" s="48" t="s">
        <v>29</v>
      </c>
      <c r="I22" s="8" t="s">
        <v>3</v>
      </c>
      <c r="J22" s="8" t="s">
        <v>5</v>
      </c>
      <c r="K22" s="50" t="s">
        <v>4</v>
      </c>
      <c r="L22" s="43"/>
    </row>
    <row r="23" spans="1:12" ht="12" customHeight="1">
      <c r="A23" s="44">
        <v>1</v>
      </c>
      <c r="B23" s="52">
        <v>52</v>
      </c>
      <c r="C23" s="1" t="str">
        <f ca="1">IF(ISNA(VLOOKUP(B23,INDIRECT(A2),2,FALSE)),"",VLOOKUP(B23,INDIRECT(A2),2,FALSE))</f>
        <v>K Morrison</v>
      </c>
      <c r="D23" s="1" t="str">
        <f ca="1">IF(ISNA(VLOOKUP(B23,INDIRECT(A2),3,FALSE)),"",VLOOKUP(B23,INDIRECT(A2),3,FALSE))</f>
        <v>South Lakes</v>
      </c>
      <c r="E23" s="53">
        <v>14.7</v>
      </c>
      <c r="F23" s="9">
        <f t="shared" ref="F23:F28" si="0">IF(OR(B23="",B23=0,E23="",E23=0),0,VLOOKUP(A23,A_Final_Points,2,FALSE))</f>
        <v>12</v>
      </c>
      <c r="G23" s="44">
        <v>1</v>
      </c>
      <c r="H23" s="52">
        <v>61</v>
      </c>
      <c r="I23" s="1" t="str">
        <f ca="1">IF(ISNA(VLOOKUP(H23,INDIRECT(G2),2,FALSE)),"",VLOOKUP(H23,INDIRECT(G2),2,FALSE))</f>
        <v>M Chadwick</v>
      </c>
      <c r="J23" s="1" t="str">
        <f ca="1">IF(ISNA(VLOOKUP(H23,INDIRECT(G2),3,FALSE)),"",VLOOKUP(H23,INDIRECT(G2),3,FALSE))</f>
        <v>Barrow</v>
      </c>
      <c r="K23" s="53">
        <v>30.5</v>
      </c>
      <c r="L23" s="9">
        <f t="shared" ref="L23:L28" si="1">IF(OR(H23="",H23=0,K23="",K23=0),0,VLOOKUP(G23,A_Final_Points,2,FALSE))</f>
        <v>12</v>
      </c>
    </row>
    <row r="24" spans="1:12" ht="12" customHeight="1">
      <c r="A24" s="44">
        <v>2</v>
      </c>
      <c r="B24" s="52">
        <v>61</v>
      </c>
      <c r="C24" s="1" t="str">
        <f ca="1">IF(ISNA(VLOOKUP(B24,INDIRECT(A2),2,FALSE)),"",VLOOKUP(B24,INDIRECT(A2),2,FALSE))</f>
        <v>G Wheeler</v>
      </c>
      <c r="D24" s="1" t="str">
        <f ca="1">IF(ISNA(VLOOKUP(B24,INDIRECT(A2),3,FALSE)),"",VLOOKUP(B24,INDIRECT(A2),3,FALSE))</f>
        <v>Barrow</v>
      </c>
      <c r="E24" s="53">
        <v>14.8</v>
      </c>
      <c r="F24" s="9">
        <f t="shared" si="0"/>
        <v>11</v>
      </c>
      <c r="G24" s="44">
        <v>2</v>
      </c>
      <c r="H24" s="52">
        <v>31</v>
      </c>
      <c r="I24" s="1" t="str">
        <f ca="1">IF(ISNA(VLOOKUP(H24,INDIRECT(G2),2,FALSE)),"",VLOOKUP(H24,INDIRECT(G2),2,FALSE))</f>
        <v>P.Scolfield</v>
      </c>
      <c r="J24" s="1" t="str">
        <f ca="1">IF(ISNA(VLOOKUP(H24,INDIRECT(G2),3,FALSE)),"",VLOOKUP(H24,INDIRECT(G2),3,FALSE))</f>
        <v>Eden</v>
      </c>
      <c r="K24" s="53">
        <v>30.8</v>
      </c>
      <c r="L24" s="9">
        <f t="shared" si="1"/>
        <v>11</v>
      </c>
    </row>
    <row r="25" spans="1:12" ht="12" customHeight="1">
      <c r="A25" s="44">
        <v>3</v>
      </c>
      <c r="B25" s="52">
        <v>11</v>
      </c>
      <c r="C25" s="1" t="str">
        <f ca="1">IF(ISNA(VLOOKUP(B25,INDIRECT(A2),2,FALSE)),"",VLOOKUP(B25,INDIRECT(A2),2,FALSE))</f>
        <v>H Harrison</v>
      </c>
      <c r="D25" s="1" t="str">
        <f ca="1">IF(ISNA(VLOOKUP(B25,INDIRECT(A2),3,FALSE)),"",VLOOKUP(B25,INDIRECT(A2),3,FALSE))</f>
        <v>Carlisle</v>
      </c>
      <c r="E25" s="53">
        <v>15.1</v>
      </c>
      <c r="F25" s="9">
        <f t="shared" si="0"/>
        <v>10</v>
      </c>
      <c r="G25" s="44">
        <v>3</v>
      </c>
      <c r="H25" s="52">
        <v>51</v>
      </c>
      <c r="I25" s="1" t="str">
        <f ca="1">IF(ISNA(VLOOKUP(H25,INDIRECT(G2),2,FALSE)),"",VLOOKUP(H25,INDIRECT(G2),2,FALSE))</f>
        <v>B Sharp</v>
      </c>
      <c r="J25" s="1" t="str">
        <f ca="1">IF(ISNA(VLOOKUP(H25,INDIRECT(G2),3,FALSE)),"",VLOOKUP(H25,INDIRECT(G2),3,FALSE))</f>
        <v>South Lakes</v>
      </c>
      <c r="K25" s="53">
        <v>31.1</v>
      </c>
      <c r="L25" s="9">
        <f t="shared" si="1"/>
        <v>10</v>
      </c>
    </row>
    <row r="26" spans="1:12" ht="12" customHeight="1">
      <c r="A26" s="44">
        <v>4</v>
      </c>
      <c r="B26" s="52">
        <v>62</v>
      </c>
      <c r="C26" s="1" t="str">
        <f ca="1">IF(ISNA(VLOOKUP(B26,INDIRECT(A2),2,FALSE)),"",VLOOKUP(B26,INDIRECT(A2),2,FALSE))</f>
        <v>M Chadwick</v>
      </c>
      <c r="D26" s="1" t="str">
        <f ca="1">IF(ISNA(VLOOKUP(B26,INDIRECT(A2),3,FALSE)),"",VLOOKUP(B26,INDIRECT(A2),3,FALSE))</f>
        <v>Barrow</v>
      </c>
      <c r="E26" s="53">
        <v>15.1</v>
      </c>
      <c r="F26" s="9">
        <f t="shared" si="0"/>
        <v>9</v>
      </c>
      <c r="G26" s="44">
        <v>4</v>
      </c>
      <c r="H26" s="52">
        <v>52</v>
      </c>
      <c r="I26" s="1" t="str">
        <f ca="1">IF(ISNA(VLOOKUP(H26,INDIRECT(G2),2,FALSE)),"",VLOOKUP(H26,INDIRECT(G2),2,FALSE))</f>
        <v>M Walsh</v>
      </c>
      <c r="J26" s="1" t="str">
        <f ca="1">IF(ISNA(VLOOKUP(H26,INDIRECT(G2),3,FALSE)),"",VLOOKUP(H26,INDIRECT(G2),3,FALSE))</f>
        <v>South Lakes</v>
      </c>
      <c r="K26" s="53">
        <v>31.6</v>
      </c>
      <c r="L26" s="9">
        <f t="shared" si="1"/>
        <v>9</v>
      </c>
    </row>
    <row r="27" spans="1:12" ht="12" customHeight="1">
      <c r="A27" s="44">
        <v>5</v>
      </c>
      <c r="B27" s="52">
        <v>41</v>
      </c>
      <c r="C27" s="1" t="str">
        <f ca="1">IF(ISNA(VLOOKUP(B27,INDIRECT(A2),2,FALSE)),"",VLOOKUP(B27,INDIRECT(A2),2,FALSE))</f>
        <v>H.Wrigley</v>
      </c>
      <c r="D27" s="1" t="str">
        <f ca="1">IF(ISNA(VLOOKUP(B27,INDIRECT(A2),3,FALSE)),"",VLOOKUP(B27,INDIRECT(A2),3,FALSE))</f>
        <v>Copeland</v>
      </c>
      <c r="E27" s="53">
        <v>15.2</v>
      </c>
      <c r="F27" s="9">
        <f t="shared" si="0"/>
        <v>8</v>
      </c>
      <c r="G27" s="44">
        <v>5</v>
      </c>
      <c r="H27" s="52">
        <v>11</v>
      </c>
      <c r="I27" s="1" t="str">
        <f ca="1">IF(ISNA(VLOOKUP(H27,INDIRECT(G2),2,FALSE)),"",VLOOKUP(H27,INDIRECT(G2),2,FALSE))</f>
        <v>I McKenna</v>
      </c>
      <c r="J27" s="1" t="str">
        <f ca="1">IF(ISNA(VLOOKUP(H27,INDIRECT(G2),3,FALSE)),"",VLOOKUP(H27,INDIRECT(G2),3,FALSE))</f>
        <v>Carlisle</v>
      </c>
      <c r="K27" s="53">
        <v>31.7</v>
      </c>
      <c r="L27" s="9">
        <f t="shared" si="1"/>
        <v>8</v>
      </c>
    </row>
    <row r="28" spans="1:12" ht="12" customHeight="1">
      <c r="A28" s="44">
        <v>6</v>
      </c>
      <c r="B28" s="52">
        <v>42</v>
      </c>
      <c r="C28" s="1" t="str">
        <f ca="1">IF(ISNA(VLOOKUP(B28,INDIRECT(A2),2,FALSE)),"",VLOOKUP(B28,INDIRECT(A2),2,FALSE))</f>
        <v>C Cobb</v>
      </c>
      <c r="D28" s="1" t="str">
        <f ca="1">IF(ISNA(VLOOKUP(B28,INDIRECT(A2),3,FALSE)),"",VLOOKUP(B28,INDIRECT(A2),3,FALSE))</f>
        <v>Copeland</v>
      </c>
      <c r="E28" s="53">
        <v>15.6</v>
      </c>
      <c r="F28" s="9">
        <f t="shared" si="0"/>
        <v>7</v>
      </c>
      <c r="G28" s="44">
        <v>6</v>
      </c>
      <c r="H28" s="52">
        <v>62</v>
      </c>
      <c r="I28" s="1" t="str">
        <f ca="1">IF(ISNA(VLOOKUP(H28,INDIRECT(G2),2,FALSE)),"",VLOOKUP(H28,INDIRECT(G2),2,FALSE))</f>
        <v>C  Ellison</v>
      </c>
      <c r="J28" s="1" t="str">
        <f ca="1">IF(ISNA(VLOOKUP(H28,INDIRECT(G2),3,FALSE)),"",VLOOKUP(H28,INDIRECT(G2),3,FALSE))</f>
        <v>Barrow</v>
      </c>
      <c r="K28" s="53">
        <v>32.200000000000003</v>
      </c>
      <c r="L28" s="9">
        <f t="shared" si="1"/>
        <v>7</v>
      </c>
    </row>
    <row r="29" spans="1:12" ht="12" customHeight="1">
      <c r="A29" s="42"/>
      <c r="F29" s="9"/>
      <c r="K29" s="49"/>
      <c r="L29" s="9"/>
    </row>
    <row r="30" spans="1:12" ht="12" customHeight="1">
      <c r="A30" s="44" t="s">
        <v>60</v>
      </c>
      <c r="D30" s="44" t="s">
        <v>9</v>
      </c>
      <c r="F30" s="43"/>
      <c r="G30" s="44" t="s">
        <v>61</v>
      </c>
      <c r="J30" s="44" t="s">
        <v>9</v>
      </c>
      <c r="K30" s="49"/>
      <c r="L30" s="43"/>
    </row>
    <row r="31" spans="1:12" ht="12" customHeight="1">
      <c r="A31" s="8" t="s">
        <v>2</v>
      </c>
      <c r="B31" s="48" t="s">
        <v>29</v>
      </c>
      <c r="C31" s="8" t="s">
        <v>3</v>
      </c>
      <c r="D31" s="8" t="s">
        <v>5</v>
      </c>
      <c r="E31" s="50" t="s">
        <v>4</v>
      </c>
      <c r="F31" s="43"/>
      <c r="G31" s="8" t="s">
        <v>2</v>
      </c>
      <c r="H31" s="48" t="s">
        <v>29</v>
      </c>
      <c r="I31" s="8" t="s">
        <v>3</v>
      </c>
      <c r="J31" s="8" t="s">
        <v>5</v>
      </c>
      <c r="K31" s="50" t="s">
        <v>4</v>
      </c>
      <c r="L31" s="43"/>
    </row>
    <row r="32" spans="1:12" ht="12" customHeight="1">
      <c r="A32" s="44">
        <v>1</v>
      </c>
      <c r="B32" s="52">
        <v>32</v>
      </c>
      <c r="C32" s="1" t="str">
        <f ca="1">IF(ISNA(VLOOKUP(B32,INDIRECT(A2),2,FALSE)),"",VLOOKUP(B32,INDIRECT(A2),2,FALSE))</f>
        <v>A.Christie</v>
      </c>
      <c r="D32" s="1" t="str">
        <f ca="1">IF(ISNA(VLOOKUP(B32,INDIRECT(A2),3,FALSE)),"",VLOOKUP(B32,INDIRECT(A2),3,FALSE))</f>
        <v>Eden</v>
      </c>
      <c r="E32" s="53">
        <v>15.4</v>
      </c>
      <c r="F32" s="9">
        <f t="shared" ref="F32:F37" si="2">IF(OR(B32="",B32=0,E32="",E32=0),0,VLOOKUP(A32,B_Final_Points,2,FALSE))</f>
        <v>6</v>
      </c>
      <c r="G32" s="44">
        <v>1</v>
      </c>
      <c r="H32" s="52">
        <v>22</v>
      </c>
      <c r="I32" s="1" t="str">
        <f ca="1">IF(ISNA(VLOOKUP(H32,INDIRECT(G2),2,FALSE)),"",VLOOKUP(H32,INDIRECT(G2),2,FALSE))</f>
        <v>A. Paisley</v>
      </c>
      <c r="J32" s="1" t="str">
        <f ca="1">IF(ISNA(VLOOKUP(H32,INDIRECT(G2),3,FALSE)),"",VLOOKUP(H32,INDIRECT(G2),3,FALSE))</f>
        <v>Allerdale</v>
      </c>
      <c r="K32" s="53">
        <v>32.4</v>
      </c>
      <c r="L32" s="9">
        <f t="shared" ref="L32:L37" si="3">IF(OR(H32="",H32=0,K32="",K32=0),0,VLOOKUP(G32,B_Final_Points,2,FALSE))</f>
        <v>6</v>
      </c>
    </row>
    <row r="33" spans="1:12" ht="12" customHeight="1">
      <c r="A33" s="44">
        <v>2</v>
      </c>
      <c r="B33" s="52">
        <v>31</v>
      </c>
      <c r="C33" s="1" t="str">
        <f ca="1">IF(ISNA(VLOOKUP(B33,INDIRECT(A2),2,FALSE)),"",VLOOKUP(B33,INDIRECT(A2),2,FALSE))</f>
        <v>J. Caruthers</v>
      </c>
      <c r="D33" s="1" t="str">
        <f ca="1">IF(ISNA(VLOOKUP(B33,INDIRECT(A2),3,FALSE)),"",VLOOKUP(B33,INDIRECT(A2),3,FALSE))</f>
        <v>Eden</v>
      </c>
      <c r="E33" s="53">
        <v>15.7</v>
      </c>
      <c r="F33" s="9">
        <f t="shared" si="2"/>
        <v>5</v>
      </c>
      <c r="G33" s="44">
        <v>2</v>
      </c>
      <c r="H33" s="52">
        <v>41</v>
      </c>
      <c r="I33" s="1" t="str">
        <f ca="1">IF(ISNA(VLOOKUP(H33,INDIRECT(G2),2,FALSE)),"",VLOOKUP(H33,INDIRECT(G2),2,FALSE))</f>
        <v>A.Casson</v>
      </c>
      <c r="J33" s="1" t="str">
        <f ca="1">IF(ISNA(VLOOKUP(H33,INDIRECT(G2),3,FALSE)),"",VLOOKUP(H33,INDIRECT(G2),3,FALSE))</f>
        <v>Copeland</v>
      </c>
      <c r="K33" s="53">
        <v>32.4</v>
      </c>
      <c r="L33" s="9">
        <f t="shared" si="3"/>
        <v>5</v>
      </c>
    </row>
    <row r="34" spans="1:12" ht="12" customHeight="1">
      <c r="A34" s="44">
        <v>3</v>
      </c>
      <c r="B34" s="52">
        <v>21</v>
      </c>
      <c r="C34" s="1" t="str">
        <f ca="1">IF(ISNA(VLOOKUP(B34,INDIRECT(A2),2,FALSE)),"",VLOOKUP(B34,INDIRECT(A2),2,FALSE))</f>
        <v>A. Mossop</v>
      </c>
      <c r="D34" s="1" t="str">
        <f ca="1">IF(ISNA(VLOOKUP(B34,INDIRECT(A2),3,FALSE)),"",VLOOKUP(B34,INDIRECT(A2),3,FALSE))</f>
        <v>Allerdale</v>
      </c>
      <c r="E34" s="53">
        <v>15.8</v>
      </c>
      <c r="F34" s="9">
        <f t="shared" si="2"/>
        <v>4</v>
      </c>
      <c r="G34" s="44">
        <v>3</v>
      </c>
      <c r="H34" s="52">
        <v>42</v>
      </c>
      <c r="I34" s="1" t="str">
        <f ca="1">IF(ISNA(VLOOKUP(H34,INDIRECT(G2),2,FALSE)),"",VLOOKUP(H34,INDIRECT(G2),2,FALSE))</f>
        <v>A.Bragg</v>
      </c>
      <c r="J34" s="1" t="str">
        <f ca="1">IF(ISNA(VLOOKUP(H34,INDIRECT(G2),3,FALSE)),"",VLOOKUP(H34,INDIRECT(G2),3,FALSE))</f>
        <v>Copeland</v>
      </c>
      <c r="K34" s="53">
        <v>32.9</v>
      </c>
      <c r="L34" s="9">
        <f t="shared" si="3"/>
        <v>4</v>
      </c>
    </row>
    <row r="35" spans="1:12" ht="12" customHeight="1">
      <c r="A35" s="44">
        <v>4</v>
      </c>
      <c r="B35" s="52">
        <v>51</v>
      </c>
      <c r="C35" s="1" t="str">
        <f ca="1">IF(ISNA(VLOOKUP(B35,INDIRECT(A2),2,FALSE)),"",VLOOKUP(B35,INDIRECT(A2),2,FALSE))</f>
        <v>E.Mares</v>
      </c>
      <c r="D35" s="1" t="str">
        <f ca="1">IF(ISNA(VLOOKUP(B35,INDIRECT(A2),3,FALSE)),"",VLOOKUP(B35,INDIRECT(A2),3,FALSE))</f>
        <v>South Lakes</v>
      </c>
      <c r="E35" s="53">
        <v>16.100000000000001</v>
      </c>
      <c r="F35" s="9">
        <f t="shared" si="2"/>
        <v>3</v>
      </c>
      <c r="G35" s="44">
        <v>4</v>
      </c>
      <c r="H35" s="52">
        <v>21</v>
      </c>
      <c r="I35" s="1" t="str">
        <f ca="1">IF(ISNA(VLOOKUP(H35,INDIRECT(G2),2,FALSE)),"",VLOOKUP(H35,INDIRECT(G2),2,FALSE))</f>
        <v>J Parker</v>
      </c>
      <c r="J35" s="1" t="str">
        <f ca="1">IF(ISNA(VLOOKUP(H35,INDIRECT(G2),3,FALSE)),"",VLOOKUP(H35,INDIRECT(G2),3,FALSE))</f>
        <v>Allerdale</v>
      </c>
      <c r="K35" s="53">
        <v>33.299999999999997</v>
      </c>
      <c r="L35" s="9">
        <f t="shared" si="3"/>
        <v>3</v>
      </c>
    </row>
    <row r="36" spans="1:12" ht="12" customHeight="1">
      <c r="A36" s="44">
        <v>5</v>
      </c>
      <c r="B36" s="52">
        <v>12</v>
      </c>
      <c r="C36" s="1" t="str">
        <f ca="1">IF(ISNA(VLOOKUP(B36,INDIRECT(A2),2,FALSE)),"",VLOOKUP(B36,INDIRECT(A2),2,FALSE))</f>
        <v>R Griffen</v>
      </c>
      <c r="D36" s="1" t="str">
        <f ca="1">IF(ISNA(VLOOKUP(B36,INDIRECT(A2),3,FALSE)),"",VLOOKUP(B36,INDIRECT(A2),3,FALSE))</f>
        <v>Carlisle</v>
      </c>
      <c r="E36" s="53">
        <v>16.399999999999999</v>
      </c>
      <c r="F36" s="9">
        <f t="shared" si="2"/>
        <v>2</v>
      </c>
      <c r="G36" s="44">
        <v>5</v>
      </c>
      <c r="H36" s="52">
        <v>12</v>
      </c>
      <c r="I36" s="1" t="str">
        <f ca="1">IF(ISNA(VLOOKUP(H36,INDIRECT(G2),2,FALSE)),"",VLOOKUP(H36,INDIRECT(G2),2,FALSE))</f>
        <v>J Atkinson</v>
      </c>
      <c r="J36" s="1" t="str">
        <f ca="1">IF(ISNA(VLOOKUP(H36,INDIRECT(G2),3,FALSE)),"",VLOOKUP(H36,INDIRECT(G2),3,FALSE))</f>
        <v>Carlisle</v>
      </c>
      <c r="K36" s="53">
        <v>33.5</v>
      </c>
      <c r="L36" s="9">
        <f t="shared" si="3"/>
        <v>2</v>
      </c>
    </row>
    <row r="37" spans="1:12" ht="12" customHeight="1">
      <c r="A37" s="44">
        <v>6</v>
      </c>
      <c r="B37" s="52">
        <v>22</v>
      </c>
      <c r="C37" s="1" t="str">
        <f ca="1">IF(ISNA(VLOOKUP(B37,INDIRECT(A2),2,FALSE)),"",VLOOKUP(B37,INDIRECT(A2),2,FALSE))</f>
        <v>M. Heath</v>
      </c>
      <c r="D37" s="1" t="str">
        <f ca="1">IF(ISNA(VLOOKUP(B37,INDIRECT(A2),3,FALSE)),"",VLOOKUP(B37,INDIRECT(A2),3,FALSE))</f>
        <v>Allerdale</v>
      </c>
      <c r="E37" s="53">
        <v>16.5</v>
      </c>
      <c r="F37" s="9">
        <f t="shared" si="2"/>
        <v>1</v>
      </c>
      <c r="G37" s="44">
        <v>6</v>
      </c>
      <c r="H37" s="52">
        <v>32</v>
      </c>
      <c r="I37" s="1" t="str">
        <f ca="1">IF(ISNA(VLOOKUP(H37,INDIRECT(G2),2,FALSE)),"",VLOOKUP(H37,INDIRECT(G2),2,FALSE))</f>
        <v>E Mandale</v>
      </c>
      <c r="J37" s="1" t="str">
        <f ca="1">IF(ISNA(VLOOKUP(H37,INDIRECT(G2),3,FALSE)),"",VLOOKUP(H37,INDIRECT(G2),3,FALSE))</f>
        <v>Eden</v>
      </c>
      <c r="K37" s="53">
        <v>34.700000000000003</v>
      </c>
      <c r="L37" s="9">
        <f t="shared" si="3"/>
        <v>1</v>
      </c>
    </row>
    <row r="38" spans="1:12" ht="12" customHeight="1">
      <c r="A38" s="42" t="str">
        <f>SUBSTITUTE(A39," ","")</f>
        <v>Year7GirlsHurdles</v>
      </c>
      <c r="E38" s="47"/>
      <c r="G38" s="42" t="str">
        <f>SUBSTITUTE(G39," ","")</f>
        <v>Year7Girls800m</v>
      </c>
      <c r="K38" s="49"/>
      <c r="L38" s="43"/>
    </row>
    <row r="39" spans="1:12" ht="12" customHeight="1">
      <c r="A39" s="44" t="s">
        <v>62</v>
      </c>
      <c r="D39" s="44" t="s">
        <v>6</v>
      </c>
      <c r="F39" s="43"/>
      <c r="G39" s="44" t="s">
        <v>63</v>
      </c>
      <c r="J39" s="44"/>
      <c r="K39" s="49"/>
      <c r="L39" s="43"/>
    </row>
    <row r="40" spans="1:12" ht="12" customHeight="1">
      <c r="A40" s="8" t="s">
        <v>2</v>
      </c>
      <c r="B40" s="48" t="s">
        <v>29</v>
      </c>
      <c r="C40" s="8" t="s">
        <v>3</v>
      </c>
      <c r="D40" s="8" t="s">
        <v>5</v>
      </c>
      <c r="E40" s="50" t="s">
        <v>4</v>
      </c>
      <c r="F40" s="43"/>
      <c r="G40" s="8" t="s">
        <v>2</v>
      </c>
      <c r="H40" s="48" t="s">
        <v>29</v>
      </c>
      <c r="I40" s="8" t="s">
        <v>3</v>
      </c>
      <c r="J40" s="8" t="s">
        <v>5</v>
      </c>
      <c r="K40" s="50" t="s">
        <v>4</v>
      </c>
      <c r="L40" s="43"/>
    </row>
    <row r="41" spans="1:12" ht="12" customHeight="1">
      <c r="A41" s="44">
        <v>1</v>
      </c>
      <c r="B41" s="52">
        <v>51</v>
      </c>
      <c r="C41" s="1" t="str">
        <f ca="1">IF(ISNA(VLOOKUP(B41,INDIRECT(A38),2,FALSE)),"",VLOOKUP(B41,INDIRECT(A38),2,FALSE))</f>
        <v>G Murtagh</v>
      </c>
      <c r="D41" s="1" t="str">
        <f ca="1">IF(ISNA(VLOOKUP(B41,INDIRECT(A38),3,FALSE)),"",VLOOKUP(B41,INDIRECT(A38),3,FALSE))</f>
        <v>South Lakes</v>
      </c>
      <c r="E41" s="53">
        <v>13.9</v>
      </c>
      <c r="F41" s="43"/>
      <c r="G41" s="44">
        <v>1</v>
      </c>
      <c r="H41" s="52">
        <v>51</v>
      </c>
      <c r="I41" s="1" t="str">
        <f ca="1">IF(ISNA(VLOOKUP(H41,INDIRECT(G38),2,FALSE)),"",VLOOKUP(H41,INDIRECT(G38),2,FALSE))</f>
        <v>S Driscoll</v>
      </c>
      <c r="J41" s="1" t="str">
        <f ca="1">IF(ISNA(VLOOKUP(H41,INDIRECT(G38),3,FALSE)),"",VLOOKUP(H41,INDIRECT(G38),3,FALSE))</f>
        <v>South Lakes</v>
      </c>
      <c r="K41" s="53" t="s">
        <v>341</v>
      </c>
      <c r="L41" s="9">
        <f t="shared" ref="L41:L52" si="4">IF(OR(H41="",H41=0,K41="",K41=0),0,VLOOKUP(G41,Points,2,FALSE))</f>
        <v>12</v>
      </c>
    </row>
    <row r="42" spans="1:12" ht="12" customHeight="1">
      <c r="A42" s="44">
        <v>2</v>
      </c>
      <c r="B42" s="52">
        <v>31</v>
      </c>
      <c r="C42" s="1" t="str">
        <f ca="1">IF(ISNA(VLOOKUP(B42,INDIRECT(A38),2,FALSE)),"",VLOOKUP(B42,INDIRECT(A38),2,FALSE))</f>
        <v>A Christie</v>
      </c>
      <c r="D42" s="1" t="str">
        <f ca="1">IF(ISNA(VLOOKUP(B42,INDIRECT(A38),3,FALSE)),"",VLOOKUP(B42,INDIRECT(A38),3,FALSE))</f>
        <v>Eden</v>
      </c>
      <c r="E42" s="53">
        <v>14.1</v>
      </c>
      <c r="F42" s="43"/>
      <c r="G42" s="44">
        <v>2</v>
      </c>
      <c r="H42" s="52">
        <v>52</v>
      </c>
      <c r="I42" s="1" t="str">
        <f ca="1">IF(ISNA(VLOOKUP(H42,INDIRECT(G38),2,FALSE)),"",VLOOKUP(H42,INDIRECT(G38),2,FALSE))</f>
        <v>A Allan</v>
      </c>
      <c r="J42" s="1" t="str">
        <f ca="1">IF(ISNA(VLOOKUP(H42,INDIRECT(G38),3,FALSE)),"",VLOOKUP(H42,INDIRECT(G38),3,FALSE))</f>
        <v>South Lakes</v>
      </c>
      <c r="K42" s="53" t="s">
        <v>342</v>
      </c>
      <c r="L42" s="9">
        <f t="shared" si="4"/>
        <v>11</v>
      </c>
    </row>
    <row r="43" spans="1:12" ht="12" customHeight="1">
      <c r="A43" s="44">
        <v>3</v>
      </c>
      <c r="B43" s="52">
        <v>42</v>
      </c>
      <c r="C43" s="1" t="str">
        <f ca="1">IF(ISNA(VLOOKUP(B43,INDIRECT(A38),2,FALSE)),"",VLOOKUP(B43,INDIRECT(A38),2,FALSE))</f>
        <v>A Rhodes</v>
      </c>
      <c r="D43" s="1" t="str">
        <f ca="1">IF(ISNA(VLOOKUP(B43,INDIRECT(A38),3,FALSE)),"",VLOOKUP(B43,INDIRECT(A38),3,FALSE))</f>
        <v>Copeland</v>
      </c>
      <c r="E43" s="53">
        <v>16.100000000000001</v>
      </c>
      <c r="F43" s="43"/>
      <c r="G43" s="44">
        <v>3</v>
      </c>
      <c r="H43" s="52">
        <v>31</v>
      </c>
      <c r="I43" s="1" t="str">
        <f ca="1">IF(ISNA(VLOOKUP(H43,INDIRECT(G38),2,FALSE)),"",VLOOKUP(H43,INDIRECT(G38),2,FALSE))</f>
        <v>A Hollings</v>
      </c>
      <c r="J43" s="1" t="str">
        <f ca="1">IF(ISNA(VLOOKUP(H43,INDIRECT(G38),3,FALSE)),"",VLOOKUP(H43,INDIRECT(G38),3,FALSE))</f>
        <v>Eden</v>
      </c>
      <c r="K43" s="53" t="s">
        <v>343</v>
      </c>
      <c r="L43" s="9">
        <f t="shared" si="4"/>
        <v>10</v>
      </c>
    </row>
    <row r="44" spans="1:12" ht="12" customHeight="1">
      <c r="A44" s="44">
        <v>4</v>
      </c>
      <c r="B44" s="52">
        <v>22</v>
      </c>
      <c r="C44" s="1" t="str">
        <f ca="1">IF(ISNA(VLOOKUP(B44,INDIRECT(A38),2,FALSE)),"",VLOOKUP(B44,INDIRECT(A38),2,FALSE))</f>
        <v>B. Forsyth</v>
      </c>
      <c r="D44" s="1" t="str">
        <f ca="1">IF(ISNA(VLOOKUP(B44,INDIRECT(A38),3,FALSE)),"",VLOOKUP(B44,INDIRECT(A38),3,FALSE))</f>
        <v>Allerdale</v>
      </c>
      <c r="E44" s="53">
        <v>16.2</v>
      </c>
      <c r="F44" s="43"/>
      <c r="G44" s="44">
        <v>4</v>
      </c>
      <c r="H44" s="52">
        <v>11</v>
      </c>
      <c r="I44" s="1" t="str">
        <f ca="1">IF(ISNA(VLOOKUP(H44,INDIRECT(G38),2,FALSE)),"",VLOOKUP(H44,INDIRECT(G38),2,FALSE))</f>
        <v>K McCutcheon</v>
      </c>
      <c r="J44" s="1" t="str">
        <f ca="1">IF(ISNA(VLOOKUP(H44,INDIRECT(G38),3,FALSE)),"",VLOOKUP(H44,INDIRECT(G38),3,FALSE))</f>
        <v>Carlisle</v>
      </c>
      <c r="K44" s="53" t="s">
        <v>344</v>
      </c>
      <c r="L44" s="9">
        <f t="shared" si="4"/>
        <v>9</v>
      </c>
    </row>
    <row r="45" spans="1:12" ht="12" customHeight="1">
      <c r="A45" s="44">
        <v>5</v>
      </c>
      <c r="B45" s="52">
        <v>11</v>
      </c>
      <c r="C45" s="1" t="str">
        <f ca="1">IF(ISNA(VLOOKUP(B45,INDIRECT(A38),2,FALSE)),"",VLOOKUP(B45,INDIRECT(A38),2,FALSE))</f>
        <v>P Schwarz</v>
      </c>
      <c r="D45" s="1" t="str">
        <f ca="1">IF(ISNA(VLOOKUP(B45,INDIRECT(A38),3,FALSE)),"",VLOOKUP(B45,INDIRECT(A38),3,FALSE))</f>
        <v>Carlisle</v>
      </c>
      <c r="E45" s="53">
        <v>16.399999999999999</v>
      </c>
      <c r="F45" s="43"/>
      <c r="G45" s="44">
        <v>5</v>
      </c>
      <c r="H45" s="52">
        <v>32</v>
      </c>
      <c r="I45" s="1" t="str">
        <f ca="1">IF(ISNA(VLOOKUP(H45,INDIRECT(G38),2,FALSE)),"",VLOOKUP(H45,INDIRECT(G38),2,FALSE))</f>
        <v>F Barlos</v>
      </c>
      <c r="J45" s="1" t="str">
        <f ca="1">IF(ISNA(VLOOKUP(H45,INDIRECT(G38),3,FALSE)),"",VLOOKUP(H45,INDIRECT(G38),3,FALSE))</f>
        <v>Eden</v>
      </c>
      <c r="K45" s="53" t="s">
        <v>345</v>
      </c>
      <c r="L45" s="9">
        <f t="shared" si="4"/>
        <v>8</v>
      </c>
    </row>
    <row r="46" spans="1:12" ht="12" customHeight="1">
      <c r="A46" s="44">
        <v>6</v>
      </c>
      <c r="B46" s="52">
        <v>62</v>
      </c>
      <c r="C46" s="1" t="str">
        <f ca="1">IF(ISNA(VLOOKUP(B46,INDIRECT(A38),2,FALSE)),"",VLOOKUP(B46,INDIRECT(A38),2,FALSE))</f>
        <v>T Benson</v>
      </c>
      <c r="D46" s="1" t="str">
        <f ca="1">IF(ISNA(VLOOKUP(B46,INDIRECT(A38),3,FALSE)),"",VLOOKUP(B46,INDIRECT(A38),3,FALSE))</f>
        <v>Barrow</v>
      </c>
      <c r="E46" s="53">
        <v>16.600000000000001</v>
      </c>
      <c r="F46" s="43"/>
      <c r="G46" s="44">
        <v>6</v>
      </c>
      <c r="H46" s="52">
        <v>61</v>
      </c>
      <c r="I46" s="1" t="str">
        <f ca="1">IF(ISNA(VLOOKUP(H46,INDIRECT(G38),2,FALSE)),"",VLOOKUP(H46,INDIRECT(G38),2,FALSE))</f>
        <v>J Ensoll</v>
      </c>
      <c r="J46" s="1" t="str">
        <f ca="1">IF(ISNA(VLOOKUP(H46,INDIRECT(G38),3,FALSE)),"",VLOOKUP(H46,INDIRECT(G38),3,FALSE))</f>
        <v>Barrow</v>
      </c>
      <c r="K46" s="53" t="s">
        <v>346</v>
      </c>
      <c r="L46" s="9">
        <f t="shared" si="4"/>
        <v>7</v>
      </c>
    </row>
    <row r="47" spans="1:12" ht="12" customHeight="1">
      <c r="F47" s="43"/>
      <c r="G47" s="44">
        <v>7</v>
      </c>
      <c r="H47" s="52">
        <v>22</v>
      </c>
      <c r="I47" s="1" t="str">
        <f ca="1">IF(ISNA(VLOOKUP(H47,INDIRECT(G38),2,FALSE)),"",VLOOKUP(H47,INDIRECT(G38),2,FALSE))</f>
        <v>S. Symth</v>
      </c>
      <c r="J47" s="1" t="str">
        <f ca="1">IF(ISNA(VLOOKUP(H47,INDIRECT(G38),3,FALSE)),"",VLOOKUP(H47,INDIRECT(G38),3,FALSE))</f>
        <v>Allerdale</v>
      </c>
      <c r="K47" s="53" t="s">
        <v>347</v>
      </c>
      <c r="L47" s="9">
        <f t="shared" si="4"/>
        <v>6</v>
      </c>
    </row>
    <row r="48" spans="1:12" ht="12" customHeight="1">
      <c r="A48" s="44" t="s">
        <v>62</v>
      </c>
      <c r="D48" s="44" t="s">
        <v>7</v>
      </c>
      <c r="F48" s="43"/>
      <c r="G48" s="44">
        <v>8</v>
      </c>
      <c r="H48" s="52">
        <v>21</v>
      </c>
      <c r="I48" s="1" t="str">
        <f ca="1">IF(ISNA(VLOOKUP(H48,INDIRECT(G38),2,FALSE)),"",VLOOKUP(H48,INDIRECT(G38),2,FALSE))</f>
        <v>S. Clark</v>
      </c>
      <c r="J48" s="1" t="str">
        <f ca="1">IF(ISNA(VLOOKUP(H48,INDIRECT(G38),3,FALSE)),"",VLOOKUP(H48,INDIRECT(G38),3,FALSE))</f>
        <v>Allerdale</v>
      </c>
      <c r="K48" s="53" t="s">
        <v>348</v>
      </c>
      <c r="L48" s="9">
        <f t="shared" si="4"/>
        <v>5</v>
      </c>
    </row>
    <row r="49" spans="1:12" ht="12" customHeight="1">
      <c r="A49" s="8" t="s">
        <v>2</v>
      </c>
      <c r="B49" s="48" t="s">
        <v>29</v>
      </c>
      <c r="C49" s="8" t="s">
        <v>3</v>
      </c>
      <c r="D49" s="8" t="s">
        <v>5</v>
      </c>
      <c r="E49" s="50" t="s">
        <v>4</v>
      </c>
      <c r="F49" s="43"/>
      <c r="G49" s="44">
        <v>9</v>
      </c>
      <c r="H49" s="52">
        <v>62</v>
      </c>
      <c r="I49" s="1" t="str">
        <f ca="1">IF(ISNA(VLOOKUP(H49,INDIRECT(G38),2,FALSE)),"",VLOOKUP(H49,INDIRECT(G38),2,FALSE))</f>
        <v>E Wild</v>
      </c>
      <c r="J49" s="1" t="str">
        <f ca="1">IF(ISNA(VLOOKUP(H49,INDIRECT(G38),3,FALSE)),"",VLOOKUP(H49,INDIRECT(G38),3,FALSE))</f>
        <v>Barrow</v>
      </c>
      <c r="K49" s="53" t="s">
        <v>349</v>
      </c>
      <c r="L49" s="9">
        <f t="shared" si="4"/>
        <v>4</v>
      </c>
    </row>
    <row r="50" spans="1:12" ht="12" customHeight="1">
      <c r="A50" s="44">
        <v>1</v>
      </c>
      <c r="B50" s="52">
        <v>52</v>
      </c>
      <c r="C50" s="1" t="str">
        <f ca="1">IF(ISNA(VLOOKUP(B50,INDIRECT(A38),2,FALSE)),"",VLOOKUP(B50,INDIRECT(A38),2,FALSE))</f>
        <v>E Dwan</v>
      </c>
      <c r="D50" s="1" t="str">
        <f ca="1">IF(ISNA(VLOOKUP(B50,INDIRECT(A38),3,FALSE)),"",VLOOKUP(B50,INDIRECT(A38),3,FALSE))</f>
        <v>South Lakes</v>
      </c>
      <c r="E50" s="53">
        <v>14</v>
      </c>
      <c r="F50" s="43"/>
      <c r="G50" s="44">
        <v>10</v>
      </c>
      <c r="H50" s="52">
        <v>12</v>
      </c>
      <c r="I50" s="1" t="str">
        <f ca="1">IF(ISNA(VLOOKUP(H50,INDIRECT(G38),2,FALSE)),"",VLOOKUP(H50,INDIRECT(G38),2,FALSE))</f>
        <v>L Oliver</v>
      </c>
      <c r="J50" s="1" t="str">
        <f ca="1">IF(ISNA(VLOOKUP(H50,INDIRECT(G38),3,FALSE)),"",VLOOKUP(H50,INDIRECT(G38),3,FALSE))</f>
        <v>Carlisle</v>
      </c>
      <c r="K50" s="53" t="s">
        <v>350</v>
      </c>
      <c r="L50" s="9">
        <f t="shared" si="4"/>
        <v>3</v>
      </c>
    </row>
    <row r="51" spans="1:12" ht="12" customHeight="1">
      <c r="A51" s="44">
        <v>2</v>
      </c>
      <c r="B51" s="52">
        <v>41</v>
      </c>
      <c r="C51" s="1" t="str">
        <f ca="1">IF(ISNA(VLOOKUP(B51,INDIRECT(A38),2,FALSE)),"",VLOOKUP(B51,INDIRECT(A38),2,FALSE))</f>
        <v>E Gordon</v>
      </c>
      <c r="D51" s="1" t="str">
        <f ca="1">IF(ISNA(VLOOKUP(B51,INDIRECT(A38),3,FALSE)),"",VLOOKUP(B51,INDIRECT(A38),3,FALSE))</f>
        <v>Copeland</v>
      </c>
      <c r="E51" s="53">
        <v>14.5</v>
      </c>
      <c r="F51" s="43"/>
      <c r="G51" s="44">
        <v>11</v>
      </c>
      <c r="H51" s="52">
        <v>41</v>
      </c>
      <c r="I51" s="1" t="str">
        <f ca="1">IF(ISNA(VLOOKUP(H51,INDIRECT(G38),2,FALSE)),"",VLOOKUP(H51,INDIRECT(G38),2,FALSE))</f>
        <v>Abigail Casson</v>
      </c>
      <c r="J51" s="1" t="str">
        <f ca="1">IF(ISNA(VLOOKUP(H51,INDIRECT(G38),3,FALSE)),"",VLOOKUP(H51,INDIRECT(G38),3,FALSE))</f>
        <v>Copeland</v>
      </c>
      <c r="K51" s="53" t="s">
        <v>351</v>
      </c>
      <c r="L51" s="9">
        <f t="shared" si="4"/>
        <v>2</v>
      </c>
    </row>
    <row r="52" spans="1:12" ht="12" customHeight="1">
      <c r="A52" s="44">
        <v>3</v>
      </c>
      <c r="B52" s="52">
        <v>61</v>
      </c>
      <c r="C52" s="1" t="str">
        <f ca="1">IF(ISNA(VLOOKUP(B52,INDIRECT(A38),2,FALSE)),"",VLOOKUP(B52,INDIRECT(A38),2,FALSE))</f>
        <v>C Elison</v>
      </c>
      <c r="D52" s="1" t="str">
        <f ca="1">IF(ISNA(VLOOKUP(B52,INDIRECT(A38),3,FALSE)),"",VLOOKUP(B52,INDIRECT(A38),3,FALSE))</f>
        <v>Barrow</v>
      </c>
      <c r="E52" s="53">
        <v>15</v>
      </c>
      <c r="F52" s="43"/>
      <c r="G52" s="44">
        <v>12</v>
      </c>
      <c r="H52" s="52"/>
      <c r="I52" s="1" t="str">
        <f ca="1">IF(ISNA(VLOOKUP(H52,INDIRECT(G38),2,FALSE)),"",VLOOKUP(H52,INDIRECT(G38),2,FALSE))</f>
        <v/>
      </c>
      <c r="J52" s="1" t="str">
        <f ca="1">IF(ISNA(VLOOKUP(H52,INDIRECT(G38),3,FALSE)),"",VLOOKUP(H52,INDIRECT(G38),3,FALSE))</f>
        <v/>
      </c>
      <c r="K52" s="53"/>
      <c r="L52" s="9">
        <f t="shared" si="4"/>
        <v>0</v>
      </c>
    </row>
    <row r="53" spans="1:12" ht="12" customHeight="1">
      <c r="A53" s="44">
        <v>4</v>
      </c>
      <c r="B53" s="52">
        <v>21</v>
      </c>
      <c r="C53" s="1" t="str">
        <f ca="1">IF(ISNA(VLOOKUP(B53,INDIRECT(A38),2,FALSE)),"",VLOOKUP(B53,INDIRECT(A38),2,FALSE))</f>
        <v>K. McKenzie</v>
      </c>
      <c r="D53" s="1" t="str">
        <f ca="1">IF(ISNA(VLOOKUP(B53,INDIRECT(A38),3,FALSE)),"",VLOOKUP(B53,INDIRECT(A38),3,FALSE))</f>
        <v>Allerdale</v>
      </c>
      <c r="E53" s="53">
        <v>16</v>
      </c>
      <c r="F53" s="43"/>
      <c r="G53" s="42" t="str">
        <f>SUBSTITUTE(G54," ","")</f>
        <v>Year7Girls1500m</v>
      </c>
    </row>
    <row r="54" spans="1:12" ht="12" customHeight="1">
      <c r="A54" s="44">
        <v>5</v>
      </c>
      <c r="B54" s="52">
        <v>32</v>
      </c>
      <c r="C54" s="1" t="str">
        <f ca="1">IF(ISNA(VLOOKUP(B54,INDIRECT(A38),2,FALSE)),"",VLOOKUP(B54,INDIRECT(A38),2,FALSE))</f>
        <v>J Woodhouse</v>
      </c>
      <c r="D54" s="1" t="str">
        <f ca="1">IF(ISNA(VLOOKUP(B54,INDIRECT(A38),3,FALSE)),"",VLOOKUP(B54,INDIRECT(A38),3,FALSE))</f>
        <v>Eden</v>
      </c>
      <c r="E54" s="53">
        <v>17.100000000000001</v>
      </c>
      <c r="F54" s="43"/>
      <c r="G54" s="44" t="s">
        <v>64</v>
      </c>
      <c r="J54" s="44"/>
      <c r="K54" s="49"/>
      <c r="L54" s="43"/>
    </row>
    <row r="55" spans="1:12" ht="12" customHeight="1">
      <c r="A55" s="44">
        <v>6</v>
      </c>
      <c r="B55" s="52">
        <v>12</v>
      </c>
      <c r="C55" s="1" t="str">
        <f ca="1">IF(ISNA(VLOOKUP(B55,INDIRECT(A38),2,FALSE)),"",VLOOKUP(B55,INDIRECT(A38),2,FALSE))</f>
        <v>A Crowe</v>
      </c>
      <c r="D55" s="1" t="str">
        <f ca="1">IF(ISNA(VLOOKUP(B55,INDIRECT(A38),3,FALSE)),"",VLOOKUP(B55,INDIRECT(A38),3,FALSE))</f>
        <v>Carlisle</v>
      </c>
      <c r="E55" s="53">
        <v>17.2</v>
      </c>
      <c r="F55" s="43"/>
      <c r="G55" s="8" t="s">
        <v>2</v>
      </c>
      <c r="H55" s="48" t="s">
        <v>29</v>
      </c>
      <c r="I55" s="8" t="s">
        <v>3</v>
      </c>
      <c r="J55" s="8" t="s">
        <v>5</v>
      </c>
      <c r="K55" s="50" t="s">
        <v>4</v>
      </c>
      <c r="L55" s="43"/>
    </row>
    <row r="56" spans="1:12" ht="12" customHeight="1">
      <c r="F56" s="43"/>
      <c r="G56" s="44">
        <v>1</v>
      </c>
      <c r="H56" s="52">
        <v>31</v>
      </c>
      <c r="I56" s="1" t="str">
        <f ca="1">IF(ISNA(VLOOKUP(H56,INDIRECT(G53),2,FALSE)),"",VLOOKUP(H56,INDIRECT(G53),2,FALSE))</f>
        <v>B Studholme</v>
      </c>
      <c r="J56" s="1" t="str">
        <f ca="1">IF(ISNA(VLOOKUP(H56,INDIRECT(G53),3,FALSE)),"",VLOOKUP(H56,INDIRECT(G53),3,FALSE))</f>
        <v>Eden</v>
      </c>
      <c r="K56" s="53" t="s">
        <v>352</v>
      </c>
      <c r="L56" s="9">
        <f t="shared" ref="L56:L67" si="5">IF(OR(H56="",H56=0,K56="",K56=0),0,VLOOKUP(G56,Points,2,FALSE))</f>
        <v>12</v>
      </c>
    </row>
    <row r="57" spans="1:12" ht="12" customHeight="1">
      <c r="A57" s="44" t="s">
        <v>62</v>
      </c>
      <c r="D57" s="45" t="s">
        <v>8</v>
      </c>
      <c r="F57" s="43"/>
      <c r="G57" s="44">
        <v>2</v>
      </c>
      <c r="H57" s="52">
        <v>51</v>
      </c>
      <c r="I57" s="1" t="str">
        <f ca="1">IF(ISNA(VLOOKUP(H57,INDIRECT(G53),2,FALSE)),"",VLOOKUP(H57,INDIRECT(G53),2,FALSE))</f>
        <v>R Frankland</v>
      </c>
      <c r="J57" s="1" t="str">
        <f ca="1">IF(ISNA(VLOOKUP(H57,INDIRECT(G53),3,FALSE)),"",VLOOKUP(H57,INDIRECT(G53),3,FALSE))</f>
        <v>South Lakes</v>
      </c>
      <c r="K57" s="53" t="s">
        <v>353</v>
      </c>
      <c r="L57" s="9">
        <f t="shared" si="5"/>
        <v>11</v>
      </c>
    </row>
    <row r="58" spans="1:12" ht="12" customHeight="1">
      <c r="A58" s="8" t="s">
        <v>2</v>
      </c>
      <c r="B58" s="48" t="s">
        <v>29</v>
      </c>
      <c r="C58" s="8" t="s">
        <v>3</v>
      </c>
      <c r="D58" s="8" t="s">
        <v>5</v>
      </c>
      <c r="E58" s="50" t="s">
        <v>4</v>
      </c>
      <c r="F58" s="43"/>
      <c r="G58" s="44">
        <v>3</v>
      </c>
      <c r="H58" s="52">
        <v>21</v>
      </c>
      <c r="I58" s="1" t="str">
        <f ca="1">IF(ISNA(VLOOKUP(H58,INDIRECT(G53),2,FALSE)),"",VLOOKUP(H58,INDIRECT(G53),2,FALSE))</f>
        <v>N. Mattinson</v>
      </c>
      <c r="J58" s="1" t="str">
        <f ca="1">IF(ISNA(VLOOKUP(H58,INDIRECT(G53),3,FALSE)),"",VLOOKUP(H58,INDIRECT(G53),3,FALSE))</f>
        <v>Allerdale</v>
      </c>
      <c r="K58" s="53" t="s">
        <v>354</v>
      </c>
      <c r="L58" s="9">
        <f t="shared" si="5"/>
        <v>10</v>
      </c>
    </row>
    <row r="59" spans="1:12" ht="12" customHeight="1">
      <c r="A59" s="44">
        <v>1</v>
      </c>
      <c r="B59" s="52">
        <v>51</v>
      </c>
      <c r="C59" s="1" t="str">
        <f ca="1">IF(ISNA(VLOOKUP(B59,INDIRECT(A38),2,FALSE)),"",VLOOKUP(B59,INDIRECT(A38),2,FALSE))</f>
        <v>G Murtagh</v>
      </c>
      <c r="D59" s="1" t="str">
        <f ca="1">IF(ISNA(VLOOKUP(B59,INDIRECT(A38),3,FALSE)),"",VLOOKUP(B59,INDIRECT(A38),3,FALSE))</f>
        <v>South Lakes</v>
      </c>
      <c r="E59" s="53">
        <v>13.9</v>
      </c>
      <c r="F59" s="9">
        <f t="shared" ref="F59:F64" si="6">IF(OR(B59="",B59=0,E59="",E59=0),0,VLOOKUP(A59,A_Final_Points,2,FALSE))</f>
        <v>12</v>
      </c>
      <c r="G59" s="44">
        <v>4</v>
      </c>
      <c r="H59" s="52">
        <v>11</v>
      </c>
      <c r="I59" s="1" t="str">
        <f ca="1">IF(ISNA(VLOOKUP(H59,INDIRECT(G53),2,FALSE)),"",VLOOKUP(H59,INDIRECT(G53),2,FALSE))</f>
        <v>G Harris</v>
      </c>
      <c r="J59" s="1" t="str">
        <f ca="1">IF(ISNA(VLOOKUP(H59,INDIRECT(G53),3,FALSE)),"",VLOOKUP(H59,INDIRECT(G53),3,FALSE))</f>
        <v>Carlisle</v>
      </c>
      <c r="K59" s="53" t="s">
        <v>355</v>
      </c>
      <c r="L59" s="9">
        <f t="shared" si="5"/>
        <v>9</v>
      </c>
    </row>
    <row r="60" spans="1:12" ht="12" customHeight="1">
      <c r="A60" s="44">
        <v>2</v>
      </c>
      <c r="B60" s="52">
        <v>52</v>
      </c>
      <c r="C60" s="1" t="str">
        <f ca="1">IF(ISNA(VLOOKUP(B60,INDIRECT(A38),2,FALSE)),"",VLOOKUP(B60,INDIRECT(A38),2,FALSE))</f>
        <v>E Dwan</v>
      </c>
      <c r="D60" s="1" t="str">
        <f ca="1">IF(ISNA(VLOOKUP(B60,INDIRECT(A38),3,FALSE)),"",VLOOKUP(B60,INDIRECT(A38),3,FALSE))</f>
        <v>South Lakes</v>
      </c>
      <c r="E60" s="53">
        <v>13.9</v>
      </c>
      <c r="F60" s="9">
        <f t="shared" si="6"/>
        <v>11</v>
      </c>
      <c r="G60" s="44">
        <v>5</v>
      </c>
      <c r="H60" s="52">
        <v>22</v>
      </c>
      <c r="I60" s="1" t="str">
        <f ca="1">IF(ISNA(VLOOKUP(H60,INDIRECT(G53),2,FALSE)),"",VLOOKUP(H60,INDIRECT(G53),2,FALSE))</f>
        <v>M. Park</v>
      </c>
      <c r="J60" s="1" t="str">
        <f ca="1">IF(ISNA(VLOOKUP(H60,INDIRECT(G53),3,FALSE)),"",VLOOKUP(H60,INDIRECT(G53),3,FALSE))</f>
        <v>Allerdale</v>
      </c>
      <c r="K60" s="53" t="s">
        <v>356</v>
      </c>
      <c r="L60" s="9">
        <f t="shared" si="5"/>
        <v>8</v>
      </c>
    </row>
    <row r="61" spans="1:12" ht="12" customHeight="1">
      <c r="A61" s="44">
        <v>3</v>
      </c>
      <c r="B61" s="52">
        <v>41</v>
      </c>
      <c r="C61" s="1" t="str">
        <f ca="1">IF(ISNA(VLOOKUP(B61,INDIRECT(A38),2,FALSE)),"",VLOOKUP(B61,INDIRECT(A38),2,FALSE))</f>
        <v>E Gordon</v>
      </c>
      <c r="D61" s="1" t="str">
        <f ca="1">IF(ISNA(VLOOKUP(B61,INDIRECT(A38),3,FALSE)),"",VLOOKUP(B61,INDIRECT(A38),3,FALSE))</f>
        <v>Copeland</v>
      </c>
      <c r="E61" s="53">
        <v>14.1</v>
      </c>
      <c r="F61" s="9">
        <f t="shared" si="6"/>
        <v>10</v>
      </c>
      <c r="G61" s="44">
        <v>6</v>
      </c>
      <c r="H61" s="52">
        <v>32</v>
      </c>
      <c r="I61" s="1" t="str">
        <f ca="1">IF(ISNA(VLOOKUP(H61,INDIRECT(G53),2,FALSE)),"",VLOOKUP(H61,INDIRECT(G53),2,FALSE))</f>
        <v>C Baing</v>
      </c>
      <c r="J61" s="1" t="str">
        <f ca="1">IF(ISNA(VLOOKUP(H61,INDIRECT(G53),3,FALSE)),"",VLOOKUP(H61,INDIRECT(G53),3,FALSE))</f>
        <v>Eden</v>
      </c>
      <c r="K61" s="53" t="s">
        <v>357</v>
      </c>
      <c r="L61" s="9">
        <f t="shared" si="5"/>
        <v>7</v>
      </c>
    </row>
    <row r="62" spans="1:12" ht="12" customHeight="1">
      <c r="A62" s="44">
        <v>4</v>
      </c>
      <c r="B62" s="52">
        <v>31</v>
      </c>
      <c r="C62" s="1" t="str">
        <f ca="1">IF(ISNA(VLOOKUP(B62,INDIRECT(A38),2,FALSE)),"",VLOOKUP(B62,INDIRECT(A38),2,FALSE))</f>
        <v>A Christie</v>
      </c>
      <c r="D62" s="1" t="str">
        <f ca="1">IF(ISNA(VLOOKUP(B62,INDIRECT(A38),3,FALSE)),"",VLOOKUP(B62,INDIRECT(A38),3,FALSE))</f>
        <v>Eden</v>
      </c>
      <c r="E62" s="53">
        <v>14.3</v>
      </c>
      <c r="F62" s="9">
        <f t="shared" si="6"/>
        <v>9</v>
      </c>
      <c r="G62" s="44">
        <v>7</v>
      </c>
      <c r="H62" s="52">
        <v>42</v>
      </c>
      <c r="I62" s="1" t="str">
        <f ca="1">IF(ISNA(VLOOKUP(H62,INDIRECT(G53),2,FALSE)),"",VLOOKUP(H62,INDIRECT(G53),2,FALSE))</f>
        <v>R Johnson</v>
      </c>
      <c r="J62" s="1" t="str">
        <f ca="1">IF(ISNA(VLOOKUP(H62,INDIRECT(G53),3,FALSE)),"",VLOOKUP(H62,INDIRECT(G53),3,FALSE))</f>
        <v>Copeland</v>
      </c>
      <c r="K62" s="53" t="s">
        <v>358</v>
      </c>
      <c r="L62" s="9">
        <f t="shared" si="5"/>
        <v>6</v>
      </c>
    </row>
    <row r="63" spans="1:12" ht="12" customHeight="1">
      <c r="A63" s="44">
        <v>5</v>
      </c>
      <c r="B63" s="52">
        <v>21</v>
      </c>
      <c r="C63" s="1" t="str">
        <f ca="1">IF(ISNA(VLOOKUP(B63,INDIRECT(A38),2,FALSE)),"",VLOOKUP(B63,INDIRECT(A38),2,FALSE))</f>
        <v>K. McKenzie</v>
      </c>
      <c r="D63" s="1" t="str">
        <f ca="1">IF(ISNA(VLOOKUP(B63,INDIRECT(A38),3,FALSE)),"",VLOOKUP(B63,INDIRECT(A38),3,FALSE))</f>
        <v>Allerdale</v>
      </c>
      <c r="E63" s="53">
        <v>14.9</v>
      </c>
      <c r="F63" s="9">
        <f t="shared" si="6"/>
        <v>8</v>
      </c>
      <c r="G63" s="44">
        <v>8</v>
      </c>
      <c r="H63" s="52">
        <v>41</v>
      </c>
      <c r="I63" s="1" t="str">
        <f ca="1">IF(ISNA(VLOOKUP(H63,INDIRECT(G53),2,FALSE)),"",VLOOKUP(H63,INDIRECT(G53),2,FALSE))</f>
        <v xml:space="preserve">K Haile </v>
      </c>
      <c r="J63" s="1" t="str">
        <f ca="1">IF(ISNA(VLOOKUP(H63,INDIRECT(G53),3,FALSE)),"",VLOOKUP(H63,INDIRECT(G53),3,FALSE))</f>
        <v>Copeland</v>
      </c>
      <c r="K63" s="53" t="s">
        <v>359</v>
      </c>
      <c r="L63" s="9">
        <f t="shared" si="5"/>
        <v>5</v>
      </c>
    </row>
    <row r="64" spans="1:12" ht="12" customHeight="1">
      <c r="A64" s="44">
        <v>6</v>
      </c>
      <c r="B64" s="52">
        <v>61</v>
      </c>
      <c r="C64" s="1" t="str">
        <f ca="1">IF(ISNA(VLOOKUP(B64,INDIRECT(A38),2,FALSE)),"",VLOOKUP(B64,INDIRECT(A38),2,FALSE))</f>
        <v>C Elison</v>
      </c>
      <c r="D64" s="1" t="str">
        <f ca="1">IF(ISNA(VLOOKUP(B64,INDIRECT(A38),3,FALSE)),"",VLOOKUP(B64,INDIRECT(A38),3,FALSE))</f>
        <v>Barrow</v>
      </c>
      <c r="E64" s="53">
        <v>16.100000000000001</v>
      </c>
      <c r="F64" s="9">
        <f t="shared" si="6"/>
        <v>7</v>
      </c>
      <c r="G64" s="44">
        <v>9</v>
      </c>
      <c r="H64" s="52">
        <v>52</v>
      </c>
      <c r="I64" s="1" t="str">
        <f ca="1">IF(ISNA(VLOOKUP(H64,INDIRECT(G53),2,FALSE)),"",VLOOKUP(H64,INDIRECT(G53),2,FALSE))</f>
        <v>E Barrow</v>
      </c>
      <c r="J64" s="1" t="str">
        <f ca="1">IF(ISNA(VLOOKUP(H64,INDIRECT(G53),3,FALSE)),"",VLOOKUP(H64,INDIRECT(G53),3,FALSE))</f>
        <v>South Lakes</v>
      </c>
      <c r="K64" s="53" t="s">
        <v>360</v>
      </c>
      <c r="L64" s="9">
        <f t="shared" si="5"/>
        <v>4</v>
      </c>
    </row>
    <row r="65" spans="1:12" ht="12" customHeight="1">
      <c r="F65" s="9"/>
      <c r="G65" s="44">
        <v>10</v>
      </c>
      <c r="H65" s="52">
        <v>62</v>
      </c>
      <c r="I65" s="1" t="str">
        <f ca="1">IF(ISNA(VLOOKUP(H65,INDIRECT(G53),2,FALSE)),"",VLOOKUP(H65,INDIRECT(G53),2,FALSE))</f>
        <v>L Green</v>
      </c>
      <c r="J65" s="1" t="str">
        <f ca="1">IF(ISNA(VLOOKUP(H65,INDIRECT(G53),3,FALSE)),"",VLOOKUP(H65,INDIRECT(G53),3,FALSE))</f>
        <v>Barrow</v>
      </c>
      <c r="K65" s="53" t="s">
        <v>361</v>
      </c>
      <c r="L65" s="9">
        <f t="shared" si="5"/>
        <v>3</v>
      </c>
    </row>
    <row r="66" spans="1:12" ht="12" customHeight="1">
      <c r="A66" s="44" t="s">
        <v>62</v>
      </c>
      <c r="D66" s="44" t="s">
        <v>9</v>
      </c>
      <c r="F66" s="43"/>
      <c r="G66" s="44">
        <v>11</v>
      </c>
      <c r="H66" s="52">
        <v>61</v>
      </c>
      <c r="I66" s="1" t="str">
        <f ca="1">IF(ISNA(VLOOKUP(H66,INDIRECT(G53),2,FALSE)),"",VLOOKUP(H66,INDIRECT(G53),2,FALSE))</f>
        <v>A Sharpe</v>
      </c>
      <c r="J66" s="1" t="str">
        <f ca="1">IF(ISNA(VLOOKUP(H66,INDIRECT(G53),3,FALSE)),"",VLOOKUP(H66,INDIRECT(G53),3,FALSE))</f>
        <v>Barrow</v>
      </c>
      <c r="K66" s="53" t="s">
        <v>362</v>
      </c>
      <c r="L66" s="9">
        <f t="shared" si="5"/>
        <v>2</v>
      </c>
    </row>
    <row r="67" spans="1:12" ht="12" customHeight="1">
      <c r="A67" s="8" t="s">
        <v>2</v>
      </c>
      <c r="B67" s="48" t="s">
        <v>29</v>
      </c>
      <c r="C67" s="8" t="s">
        <v>3</v>
      </c>
      <c r="D67" s="8" t="s">
        <v>5</v>
      </c>
      <c r="E67" s="50" t="s">
        <v>4</v>
      </c>
      <c r="F67" s="43"/>
      <c r="G67" s="44">
        <v>12</v>
      </c>
      <c r="H67" s="52">
        <v>12</v>
      </c>
      <c r="I67" s="1" t="str">
        <f ca="1">IF(ISNA(VLOOKUP(H67,INDIRECT(G53),2,FALSE)),"",VLOOKUP(H67,INDIRECT(G53),2,FALSE))</f>
        <v>C Mitton</v>
      </c>
      <c r="J67" s="1" t="str">
        <f ca="1">IF(ISNA(VLOOKUP(H67,INDIRECT(G53),3,FALSE)),"",VLOOKUP(H67,INDIRECT(G53),3,FALSE))</f>
        <v>Carlisle</v>
      </c>
      <c r="K67" s="53" t="s">
        <v>313</v>
      </c>
      <c r="L67" s="9">
        <f t="shared" si="5"/>
        <v>1</v>
      </c>
    </row>
    <row r="68" spans="1:12" ht="12" customHeight="1">
      <c r="A68" s="44">
        <v>1</v>
      </c>
      <c r="B68" s="52">
        <v>42</v>
      </c>
      <c r="C68" s="1" t="str">
        <f ca="1">IF(ISNA(VLOOKUP(B68,INDIRECT(A38),2,FALSE)),"",VLOOKUP(B68,INDIRECT(A38),2,FALSE))</f>
        <v>A Rhodes</v>
      </c>
      <c r="D68" s="1" t="str">
        <f ca="1">IF(ISNA(VLOOKUP(B68,INDIRECT(A38),3,FALSE)),"",VLOOKUP(B68,INDIRECT(A38),3,FALSE))</f>
        <v>Copeland</v>
      </c>
      <c r="E68" s="53">
        <v>15.8</v>
      </c>
      <c r="F68" s="9">
        <f t="shared" ref="F68:F73" si="7">IF(OR(B68="",B68=0,E68="",E68=0),0,VLOOKUP(A68,B_Final_Points,2,FALSE))</f>
        <v>6</v>
      </c>
    </row>
    <row r="69" spans="1:12" ht="12" customHeight="1">
      <c r="A69" s="44">
        <v>2</v>
      </c>
      <c r="B69" s="52">
        <v>22</v>
      </c>
      <c r="C69" s="1" t="str">
        <f ca="1">IF(ISNA(VLOOKUP(B69,INDIRECT(A38),2,FALSE)),"",VLOOKUP(B69,INDIRECT(A38),2,FALSE))</f>
        <v>B. Forsyth</v>
      </c>
      <c r="D69" s="1" t="str">
        <f ca="1">IF(ISNA(VLOOKUP(B69,INDIRECT(A38),3,FALSE)),"",VLOOKUP(B69,INDIRECT(A38),3,FALSE))</f>
        <v>Allerdale</v>
      </c>
      <c r="E69" s="53">
        <v>16.100000000000001</v>
      </c>
      <c r="F69" s="9">
        <f t="shared" si="7"/>
        <v>5</v>
      </c>
    </row>
    <row r="70" spans="1:12" ht="12" customHeight="1">
      <c r="A70" s="44">
        <v>3</v>
      </c>
      <c r="B70" s="52">
        <v>12</v>
      </c>
      <c r="C70" s="1" t="str">
        <f ca="1">IF(ISNA(VLOOKUP(B70,INDIRECT(A38),2,FALSE)),"",VLOOKUP(B70,INDIRECT(A38),2,FALSE))</f>
        <v>A Crowe</v>
      </c>
      <c r="D70" s="1" t="str">
        <f ca="1">IF(ISNA(VLOOKUP(B70,INDIRECT(A38),3,FALSE)),"",VLOOKUP(B70,INDIRECT(A38),3,FALSE))</f>
        <v>Carlisle</v>
      </c>
      <c r="E70" s="53">
        <v>16.399999999999999</v>
      </c>
      <c r="F70" s="9">
        <f t="shared" si="7"/>
        <v>4</v>
      </c>
    </row>
    <row r="71" spans="1:12" ht="12" customHeight="1">
      <c r="A71" s="44">
        <v>4</v>
      </c>
      <c r="B71" s="52">
        <v>11</v>
      </c>
      <c r="C71" s="1" t="str">
        <f ca="1">IF(ISNA(VLOOKUP(B71,INDIRECT(A38),2,FALSE)),"",VLOOKUP(B71,INDIRECT(A38),2,FALSE))</f>
        <v>P Schwarz</v>
      </c>
      <c r="D71" s="1" t="str">
        <f ca="1">IF(ISNA(VLOOKUP(B71,INDIRECT(A38),3,FALSE)),"",VLOOKUP(B71,INDIRECT(A38),3,FALSE))</f>
        <v>Carlisle</v>
      </c>
      <c r="E71" s="53">
        <v>16.600000000000001</v>
      </c>
      <c r="F71" s="9">
        <f t="shared" si="7"/>
        <v>3</v>
      </c>
    </row>
    <row r="72" spans="1:12" ht="12" customHeight="1">
      <c r="A72" s="44">
        <v>5</v>
      </c>
      <c r="B72" s="52">
        <v>32</v>
      </c>
      <c r="C72" s="1" t="str">
        <f ca="1">IF(ISNA(VLOOKUP(B72,INDIRECT(A38),2,FALSE)),"",VLOOKUP(B72,INDIRECT(A38),2,FALSE))</f>
        <v>J Woodhouse</v>
      </c>
      <c r="D72" s="1" t="str">
        <f ca="1">IF(ISNA(VLOOKUP(B72,INDIRECT(A38),3,FALSE)),"",VLOOKUP(B72,INDIRECT(A38),3,FALSE))</f>
        <v>Eden</v>
      </c>
      <c r="E72" s="53">
        <v>17</v>
      </c>
      <c r="F72" s="9">
        <f t="shared" si="7"/>
        <v>2</v>
      </c>
    </row>
    <row r="73" spans="1:12" ht="12" customHeight="1">
      <c r="A73" s="44">
        <v>6</v>
      </c>
      <c r="B73" s="52"/>
      <c r="C73" s="1" t="str">
        <f ca="1">IF(ISNA(VLOOKUP(B73,INDIRECT(A38),2,FALSE)),"",VLOOKUP(B73,INDIRECT(A38),2,FALSE))</f>
        <v/>
      </c>
      <c r="D73" s="1" t="str">
        <f ca="1">IF(ISNA(VLOOKUP(B73,INDIRECT(A38),3,FALSE)),"",VLOOKUP(B73,INDIRECT(A38),3,FALSE))</f>
        <v/>
      </c>
      <c r="E73" s="53"/>
      <c r="F73" s="9">
        <f t="shared" si="7"/>
        <v>0</v>
      </c>
    </row>
    <row r="74" spans="1:12" ht="12" customHeight="1">
      <c r="A74" s="42" t="str">
        <f>SUBSTITUTE(A75," ","")</f>
        <v>Year7Girls4x100mRelay</v>
      </c>
      <c r="E74" s="47"/>
      <c r="G74" s="46" t="s">
        <v>59</v>
      </c>
    </row>
    <row r="75" spans="1:12" ht="12" customHeight="1">
      <c r="A75" s="44" t="s">
        <v>65</v>
      </c>
      <c r="D75" s="44"/>
      <c r="F75" s="43"/>
      <c r="G75" s="44" t="s">
        <v>66</v>
      </c>
      <c r="J75" s="44"/>
      <c r="K75" s="49"/>
      <c r="L75" s="43"/>
    </row>
    <row r="76" spans="1:12" ht="12" customHeight="1">
      <c r="A76" s="8" t="s">
        <v>2</v>
      </c>
      <c r="B76" s="48" t="s">
        <v>29</v>
      </c>
      <c r="C76" s="8" t="s">
        <v>3</v>
      </c>
      <c r="D76" s="8" t="s">
        <v>5</v>
      </c>
      <c r="E76" s="50" t="s">
        <v>4</v>
      </c>
      <c r="F76" s="43"/>
      <c r="G76" s="8" t="s">
        <v>2</v>
      </c>
      <c r="H76" s="48" t="s">
        <v>29</v>
      </c>
      <c r="I76" s="8" t="s">
        <v>3</v>
      </c>
      <c r="J76" s="8" t="s">
        <v>5</v>
      </c>
      <c r="K76" s="50" t="s">
        <v>4</v>
      </c>
      <c r="L76" s="43"/>
    </row>
    <row r="77" spans="1:12" ht="12" customHeight="1">
      <c r="A77" s="44">
        <v>1</v>
      </c>
      <c r="B77" s="52">
        <v>31</v>
      </c>
      <c r="C77" s="1">
        <f ca="1">IF(ISNA(VLOOKUP(B77,INDIRECT(A74),2,FALSE)),"",VLOOKUP(B77,INDIRECT(A74),2,FALSE))</f>
        <v>0</v>
      </c>
      <c r="D77" s="1" t="str">
        <f ca="1">IF(ISNA(VLOOKUP(B77,INDIRECT(A74),3,FALSE)),"",VLOOKUP(B77,INDIRECT(A74),3,FALSE))</f>
        <v>Eden</v>
      </c>
      <c r="E77" s="53">
        <v>59.4</v>
      </c>
      <c r="F77" s="9">
        <f t="shared" ref="F77:F82" si="8">IF(OR(B77="",B77=0,E77="",E77=0),0,VLOOKUP(A77,B_Final_Points,2,FALSE))</f>
        <v>6</v>
      </c>
      <c r="G77" s="44">
        <v>1</v>
      </c>
      <c r="H77" s="52">
        <v>33</v>
      </c>
      <c r="I77" s="1" t="str">
        <f ca="1">IF(ISNA(VLOOKUP(H77,INDIRECT(G74),2,FALSE)),"",VLOOKUP(H77,INDIRECT(G74),2,FALSE))</f>
        <v>M Fawcett</v>
      </c>
      <c r="J77" s="1" t="str">
        <f ca="1">IF(ISNA(VLOOKUP(H77,INDIRECT(G74),3,FALSE)),"",VLOOKUP(H77,INDIRECT(G74),3,FALSE))</f>
        <v>Eden</v>
      </c>
      <c r="K77" s="53">
        <v>19.899999999999999</v>
      </c>
      <c r="L77" s="9">
        <f t="shared" ref="L77:L82" si="9">IF(OR(H77="",H77=0,K77="",K77=0),0,VLOOKUP(G77,B_Final_Points,2,FALSE))</f>
        <v>6</v>
      </c>
    </row>
    <row r="78" spans="1:12" ht="12" customHeight="1">
      <c r="A78" s="44">
        <v>2</v>
      </c>
      <c r="B78" s="52">
        <v>61</v>
      </c>
      <c r="C78" s="1">
        <f ca="1">IF(ISNA(VLOOKUP(B78,INDIRECT(A74),2,FALSE)),"",VLOOKUP(B78,INDIRECT(A74),2,FALSE))</f>
        <v>0</v>
      </c>
      <c r="D78" s="1" t="str">
        <f ca="1">IF(ISNA(VLOOKUP(B78,INDIRECT(A74),3,FALSE)),"",VLOOKUP(B78,INDIRECT(A74),3,FALSE))</f>
        <v>Barrow</v>
      </c>
      <c r="E78" s="53">
        <v>62.1</v>
      </c>
      <c r="F78" s="9">
        <f t="shared" si="8"/>
        <v>5</v>
      </c>
      <c r="G78" s="44">
        <v>2</v>
      </c>
      <c r="H78" s="52">
        <v>23</v>
      </c>
      <c r="I78" s="1" t="str">
        <f ca="1">IF(ISNA(VLOOKUP(H78,INDIRECT(G74),2,FALSE)),"",VLOOKUP(H78,INDIRECT(G74),2,FALSE))</f>
        <v>M Hendren</v>
      </c>
      <c r="J78" s="1" t="str">
        <f ca="1">IF(ISNA(VLOOKUP(H78,INDIRECT(G74),3,FALSE)),"",VLOOKUP(H78,INDIRECT(G74),3,FALSE))</f>
        <v xml:space="preserve">Allerdale </v>
      </c>
      <c r="K78" s="53">
        <v>23.3</v>
      </c>
      <c r="L78" s="9">
        <f t="shared" si="9"/>
        <v>5</v>
      </c>
    </row>
    <row r="79" spans="1:12" ht="12" customHeight="1">
      <c r="A79" s="44">
        <v>3</v>
      </c>
      <c r="B79" s="52">
        <v>11</v>
      </c>
      <c r="C79" s="1">
        <f ca="1">IF(ISNA(VLOOKUP(B79,INDIRECT(A74),2,FALSE)),"",VLOOKUP(B79,INDIRECT(A74),2,FALSE))</f>
        <v>0</v>
      </c>
      <c r="D79" s="1" t="str">
        <f ca="1">IF(ISNA(VLOOKUP(B79,INDIRECT(A74),3,FALSE)),"",VLOOKUP(B79,INDIRECT(A74),3,FALSE))</f>
        <v>Carlisle</v>
      </c>
      <c r="E79" s="53">
        <v>62.6</v>
      </c>
      <c r="F79" s="9">
        <f t="shared" si="8"/>
        <v>4</v>
      </c>
      <c r="G79" s="44">
        <v>3</v>
      </c>
      <c r="H79" s="52">
        <v>13</v>
      </c>
      <c r="I79" s="1" t="str">
        <f ca="1">IF(ISNA(VLOOKUP(H79,INDIRECT(G74),2,FALSE)),"",VLOOKUP(H79,INDIRECT(G74),2,FALSE))</f>
        <v>C Halliday</v>
      </c>
      <c r="J79" s="1" t="str">
        <f ca="1">IF(ISNA(VLOOKUP(H79,INDIRECT(G74),3,FALSE)),"",VLOOKUP(H79,INDIRECT(G74),3,FALSE))</f>
        <v>Carlisle</v>
      </c>
      <c r="K79" s="53">
        <v>30.7</v>
      </c>
      <c r="L79" s="9">
        <f t="shared" si="9"/>
        <v>4</v>
      </c>
    </row>
    <row r="80" spans="1:12" ht="12" customHeight="1">
      <c r="A80" s="44">
        <v>4</v>
      </c>
      <c r="B80" s="52">
        <v>51</v>
      </c>
      <c r="C80" s="1">
        <f ca="1">IF(ISNA(VLOOKUP(B80,INDIRECT(A74),2,FALSE)),"",VLOOKUP(B80,INDIRECT(A74),2,FALSE))</f>
        <v>0</v>
      </c>
      <c r="D80" s="1" t="str">
        <f ca="1">IF(ISNA(VLOOKUP(B80,INDIRECT(A74),3,FALSE)),"",VLOOKUP(B80,INDIRECT(A74),3,FALSE))</f>
        <v>South Lakes</v>
      </c>
      <c r="E80" s="53">
        <v>63.6</v>
      </c>
      <c r="F80" s="9">
        <f t="shared" si="8"/>
        <v>3</v>
      </c>
      <c r="G80" s="44">
        <v>4</v>
      </c>
      <c r="H80" s="52"/>
      <c r="I80" s="1" t="str">
        <f ca="1">IF(ISNA(VLOOKUP(H80,INDIRECT(G74),2,FALSE)),"",VLOOKUP(H80,INDIRECT(G74),2,FALSE))</f>
        <v/>
      </c>
      <c r="J80" s="1" t="str">
        <f ca="1">IF(ISNA(VLOOKUP(H80,INDIRECT(G74),3,FALSE)),"",VLOOKUP(H80,INDIRECT(G74),3,FALSE))</f>
        <v/>
      </c>
      <c r="K80" s="53"/>
      <c r="L80" s="9">
        <f t="shared" si="9"/>
        <v>0</v>
      </c>
    </row>
    <row r="81" spans="1:12" ht="12" customHeight="1">
      <c r="A81" s="44">
        <v>5</v>
      </c>
      <c r="B81" s="52">
        <v>41</v>
      </c>
      <c r="C81" s="1">
        <f ca="1">IF(ISNA(VLOOKUP(B81,INDIRECT(A74),2,FALSE)),"",VLOOKUP(B81,INDIRECT(A74),2,FALSE))</f>
        <v>0</v>
      </c>
      <c r="D81" s="1" t="str">
        <f ca="1">IF(ISNA(VLOOKUP(B81,INDIRECT(A74),3,FALSE)),"",VLOOKUP(B81,INDIRECT(A74),3,FALSE))</f>
        <v>Copeland</v>
      </c>
      <c r="E81" s="53">
        <v>64.099999999999994</v>
      </c>
      <c r="F81" s="9">
        <f t="shared" si="8"/>
        <v>2</v>
      </c>
      <c r="G81" s="44">
        <v>5</v>
      </c>
      <c r="H81" s="52"/>
      <c r="I81" s="1" t="str">
        <f ca="1">IF(ISNA(VLOOKUP(H81,INDIRECT(G74),2,FALSE)),"",VLOOKUP(H81,INDIRECT(G74),2,FALSE))</f>
        <v/>
      </c>
      <c r="J81" s="1" t="str">
        <f ca="1">IF(ISNA(VLOOKUP(H81,INDIRECT(G74),3,FALSE)),"",VLOOKUP(H81,INDIRECT(G74),3,FALSE))</f>
        <v/>
      </c>
      <c r="K81" s="53"/>
      <c r="L81" s="9">
        <f t="shared" si="9"/>
        <v>0</v>
      </c>
    </row>
    <row r="82" spans="1:12" ht="12" customHeight="1">
      <c r="A82" s="44">
        <v>6</v>
      </c>
      <c r="B82" s="52">
        <v>21</v>
      </c>
      <c r="C82" s="1">
        <f ca="1">IF(ISNA(VLOOKUP(B82,INDIRECT(A74),2,FALSE)),"",VLOOKUP(B82,INDIRECT(A74),2,FALSE))</f>
        <v>0</v>
      </c>
      <c r="D82" s="1" t="str">
        <f ca="1">IF(ISNA(VLOOKUP(B82,INDIRECT(A74),3,FALSE)),"",VLOOKUP(B82,INDIRECT(A74),3,FALSE))</f>
        <v>Allerdale</v>
      </c>
      <c r="E82" s="53">
        <v>64.599999999999994</v>
      </c>
      <c r="F82" s="9">
        <f t="shared" si="8"/>
        <v>1</v>
      </c>
      <c r="G82" s="44">
        <v>6</v>
      </c>
      <c r="H82" s="52"/>
      <c r="I82" s="1" t="str">
        <f ca="1">IF(ISNA(VLOOKUP(H82,INDIRECT(G74),2,FALSE)),"",VLOOKUP(H82,INDIRECT(G74),2,FALSE))</f>
        <v/>
      </c>
      <c r="J82" s="1" t="str">
        <f ca="1">IF(ISNA(VLOOKUP(H82,INDIRECT(G74),3,FALSE)),"",VLOOKUP(H82,INDIRECT(G74),3,FALSE))</f>
        <v/>
      </c>
      <c r="K82" s="53"/>
      <c r="L82" s="9">
        <f t="shared" si="9"/>
        <v>0</v>
      </c>
    </row>
    <row r="83" spans="1:12" ht="12" customHeight="1">
      <c r="A83" s="42" t="str">
        <f>SUBSTITUTE(A84," ","")</f>
        <v>Year7GirlsHighJump</v>
      </c>
      <c r="E83" s="47"/>
      <c r="G83" s="42" t="str">
        <f>SUBSTITUTE(G84," ","")</f>
        <v>Year7GirlsLongJump</v>
      </c>
    </row>
    <row r="84" spans="1:12" ht="12" customHeight="1">
      <c r="A84" s="44" t="s">
        <v>67</v>
      </c>
      <c r="D84" s="44"/>
      <c r="F84" s="43"/>
      <c r="G84" s="44" t="s">
        <v>68</v>
      </c>
      <c r="J84" s="44"/>
      <c r="K84" s="49"/>
      <c r="L84" s="43"/>
    </row>
    <row r="85" spans="1:12" ht="12" customHeight="1">
      <c r="A85" s="8" t="s">
        <v>2</v>
      </c>
      <c r="B85" s="48" t="s">
        <v>29</v>
      </c>
      <c r="C85" s="8" t="s">
        <v>3</v>
      </c>
      <c r="D85" s="8" t="s">
        <v>5</v>
      </c>
      <c r="E85" s="50" t="s">
        <v>4</v>
      </c>
      <c r="F85" s="43"/>
      <c r="G85" s="8" t="s">
        <v>2</v>
      </c>
      <c r="H85" s="48" t="s">
        <v>29</v>
      </c>
      <c r="I85" s="8" t="s">
        <v>3</v>
      </c>
      <c r="J85" s="8" t="s">
        <v>5</v>
      </c>
      <c r="K85" s="50" t="s">
        <v>4</v>
      </c>
      <c r="L85" s="43"/>
    </row>
    <row r="86" spans="1:12" ht="12" customHeight="1">
      <c r="A86" s="44">
        <v>1</v>
      </c>
      <c r="B86" s="52">
        <v>31</v>
      </c>
      <c r="C86" s="1" t="str">
        <f ca="1">IF(ISNA(VLOOKUP(B86,INDIRECT(A83),2,FALSE)),"",VLOOKUP(B86,INDIRECT(A83),2,FALSE))</f>
        <v>B Studholme</v>
      </c>
      <c r="D86" s="1" t="str">
        <f ca="1">IF(ISNA(VLOOKUP(B86,INDIRECT(A83),3,FALSE)),"",VLOOKUP(B86,INDIRECT(A83),3,FALSE))</f>
        <v>Eden</v>
      </c>
      <c r="E86" s="53">
        <v>1.42</v>
      </c>
      <c r="F86" s="9">
        <f t="shared" ref="F86:F97" si="10">IF(OR(B86="",B86=0,E86="",E86=0),0,VLOOKUP(A86,Points,2,FALSE))</f>
        <v>12</v>
      </c>
      <c r="G86" s="44">
        <v>1</v>
      </c>
      <c r="H86" s="52">
        <v>61</v>
      </c>
      <c r="I86" s="1" t="str">
        <f ca="1">IF(ISNA(VLOOKUP(H86,INDIRECT(G83),2,FALSE)),"",VLOOKUP(H86,INDIRECT(G83),2,FALSE))</f>
        <v>G Wheeler</v>
      </c>
      <c r="J86" s="1" t="str">
        <f ca="1">IF(ISNA(VLOOKUP(H86,INDIRECT(G83),3,FALSE)),"",VLOOKUP(H86,INDIRECT(G83),3,FALSE))</f>
        <v>Barrow</v>
      </c>
      <c r="K86" s="53">
        <v>4.37</v>
      </c>
      <c r="L86" s="9">
        <f t="shared" ref="L86:L97" si="11">IF(OR(H86="",H86=0,K86="",K86=0),0,VLOOKUP(G86,Points,2,FALSE))</f>
        <v>12</v>
      </c>
    </row>
    <row r="87" spans="1:12" ht="12" customHeight="1">
      <c r="A87" s="44">
        <v>2</v>
      </c>
      <c r="B87" s="52">
        <v>51</v>
      </c>
      <c r="C87" s="1" t="str">
        <f ca="1">IF(ISNA(VLOOKUP(B87,INDIRECT(A83),2,FALSE)),"",VLOOKUP(B87,INDIRECT(A83),2,FALSE))</f>
        <v>S Driscoll</v>
      </c>
      <c r="D87" s="1" t="str">
        <f ca="1">IF(ISNA(VLOOKUP(B87,INDIRECT(A83),3,FALSE)),"",VLOOKUP(B87,INDIRECT(A83),3,FALSE))</f>
        <v>South Lakes</v>
      </c>
      <c r="E87" s="53">
        <v>1.27</v>
      </c>
      <c r="F87" s="9">
        <f t="shared" si="10"/>
        <v>11</v>
      </c>
      <c r="G87" s="44">
        <v>2</v>
      </c>
      <c r="H87" s="52">
        <v>31</v>
      </c>
      <c r="I87" s="1" t="str">
        <f ca="1">IF(ISNA(VLOOKUP(H87,INDIRECT(G83),2,FALSE)),"",VLOOKUP(H87,INDIRECT(G83),2,FALSE))</f>
        <v>P Scolfield</v>
      </c>
      <c r="J87" s="1" t="str">
        <f ca="1">IF(ISNA(VLOOKUP(H87,INDIRECT(G83),3,FALSE)),"",VLOOKUP(H87,INDIRECT(G83),3,FALSE))</f>
        <v>Eden</v>
      </c>
      <c r="K87" s="53">
        <v>4.2</v>
      </c>
      <c r="L87" s="9">
        <f t="shared" si="11"/>
        <v>11</v>
      </c>
    </row>
    <row r="88" spans="1:12" ht="12" customHeight="1">
      <c r="A88" s="44">
        <v>3</v>
      </c>
      <c r="B88" s="52">
        <v>32</v>
      </c>
      <c r="C88" s="1" t="str">
        <f ca="1">IF(ISNA(VLOOKUP(B88,INDIRECT(A83),2,FALSE)),"",VLOOKUP(B88,INDIRECT(A83),2,FALSE))</f>
        <v>E Mandle</v>
      </c>
      <c r="D88" s="1" t="str">
        <f ca="1">IF(ISNA(VLOOKUP(B88,INDIRECT(A83),3,FALSE)),"",VLOOKUP(B88,INDIRECT(A83),3,FALSE))</f>
        <v>Eden</v>
      </c>
      <c r="E88" s="53">
        <v>1.21</v>
      </c>
      <c r="F88" s="9">
        <f t="shared" si="10"/>
        <v>10</v>
      </c>
      <c r="G88" s="44">
        <v>3</v>
      </c>
      <c r="H88" s="52">
        <v>52</v>
      </c>
      <c r="I88" s="1" t="str">
        <f ca="1">IF(ISNA(VLOOKUP(H88,INDIRECT(G83),2,FALSE)),"",VLOOKUP(H88,INDIRECT(G83),2,FALSE))</f>
        <v>K Morrison</v>
      </c>
      <c r="J88" s="1" t="str">
        <f ca="1">IF(ISNA(VLOOKUP(H88,INDIRECT(G83),3,FALSE)),"",VLOOKUP(H88,INDIRECT(G83),3,FALSE))</f>
        <v>South Lakes</v>
      </c>
      <c r="K88" s="53">
        <v>4.1100000000000003</v>
      </c>
      <c r="L88" s="9">
        <f t="shared" si="11"/>
        <v>10</v>
      </c>
    </row>
    <row r="89" spans="1:12" ht="12" customHeight="1">
      <c r="A89" s="44">
        <v>4</v>
      </c>
      <c r="B89" s="52">
        <v>22</v>
      </c>
      <c r="C89" s="1" t="str">
        <f ca="1">IF(ISNA(VLOOKUP(B89,INDIRECT(A83),2,FALSE)),"",VLOOKUP(B89,INDIRECT(A83),2,FALSE))</f>
        <v>S.Symth</v>
      </c>
      <c r="D89" s="1" t="str">
        <f ca="1">IF(ISNA(VLOOKUP(B89,INDIRECT(A83),3,FALSE)),"",VLOOKUP(B89,INDIRECT(A83),3,FALSE))</f>
        <v>Allerdale</v>
      </c>
      <c r="E89" s="53">
        <v>1.18</v>
      </c>
      <c r="F89" s="9">
        <f t="shared" si="10"/>
        <v>9</v>
      </c>
      <c r="G89" s="44">
        <v>4</v>
      </c>
      <c r="H89" s="52">
        <v>51</v>
      </c>
      <c r="I89" s="1" t="str">
        <f ca="1">IF(ISNA(VLOOKUP(H89,INDIRECT(G83),2,FALSE)),"",VLOOKUP(H89,INDIRECT(G83),2,FALSE))</f>
        <v>B Sharp</v>
      </c>
      <c r="J89" s="1" t="str">
        <f ca="1">IF(ISNA(VLOOKUP(H89,INDIRECT(G83),3,FALSE)),"",VLOOKUP(H89,INDIRECT(G83),3,FALSE))</f>
        <v>South Lakes</v>
      </c>
      <c r="K89" s="53">
        <v>3.99</v>
      </c>
      <c r="L89" s="9">
        <f t="shared" si="11"/>
        <v>9</v>
      </c>
    </row>
    <row r="90" spans="1:12" ht="12" customHeight="1">
      <c r="A90" s="44">
        <v>5</v>
      </c>
      <c r="B90" s="52">
        <v>11</v>
      </c>
      <c r="C90" s="1" t="str">
        <f ca="1">IF(ISNA(VLOOKUP(B90,INDIRECT(A83),2,FALSE)),"",VLOOKUP(B90,INDIRECT(A83),2,FALSE))</f>
        <v xml:space="preserve">L Hunter </v>
      </c>
      <c r="D90" s="1" t="str">
        <f ca="1">IF(ISNA(VLOOKUP(B90,INDIRECT(A83),3,FALSE)),"",VLOOKUP(B90,INDIRECT(A83),3,FALSE))</f>
        <v>Carlisle</v>
      </c>
      <c r="E90" s="53">
        <v>1.1499999999999999</v>
      </c>
      <c r="F90" s="9">
        <f t="shared" si="10"/>
        <v>8</v>
      </c>
      <c r="G90" s="44">
        <v>5</v>
      </c>
      <c r="H90" s="52">
        <v>32</v>
      </c>
      <c r="I90" s="1" t="str">
        <f ca="1">IF(ISNA(VLOOKUP(H90,INDIRECT(G83),2,FALSE)),"",VLOOKUP(H90,INDIRECT(G83),2,FALSE))</f>
        <v>F Barlos</v>
      </c>
      <c r="J90" s="1" t="str">
        <f ca="1">IF(ISNA(VLOOKUP(H90,INDIRECT(G83),3,FALSE)),"",VLOOKUP(H90,INDIRECT(G83),3,FALSE))</f>
        <v>Eden</v>
      </c>
      <c r="K90" s="53">
        <v>3.85</v>
      </c>
      <c r="L90" s="9">
        <f t="shared" si="11"/>
        <v>8</v>
      </c>
    </row>
    <row r="91" spans="1:12" ht="12" customHeight="1">
      <c r="A91" s="44">
        <v>6</v>
      </c>
      <c r="B91" s="52">
        <v>52</v>
      </c>
      <c r="C91" s="1" t="str">
        <f ca="1">IF(ISNA(VLOOKUP(B91,INDIRECT(A83),2,FALSE)),"",VLOOKUP(B91,INDIRECT(A83),2,FALSE))</f>
        <v>L Mayvers</v>
      </c>
      <c r="D91" s="1" t="str">
        <f ca="1">IF(ISNA(VLOOKUP(B91,INDIRECT(A83),3,FALSE)),"",VLOOKUP(B91,INDIRECT(A83),3,FALSE))</f>
        <v>South Lakes</v>
      </c>
      <c r="E91" s="53">
        <v>1.1499999999999999</v>
      </c>
      <c r="F91" s="9">
        <f t="shared" si="10"/>
        <v>7</v>
      </c>
      <c r="G91" s="44">
        <v>6</v>
      </c>
      <c r="H91" s="52">
        <v>11</v>
      </c>
      <c r="I91" s="1" t="str">
        <f ca="1">IF(ISNA(VLOOKUP(H91,INDIRECT(G83),2,FALSE)),"",VLOOKUP(H91,INDIRECT(G83),2,FALSE))</f>
        <v>E Attwood</v>
      </c>
      <c r="J91" s="1" t="str">
        <f ca="1">IF(ISNA(VLOOKUP(H91,INDIRECT(G83),3,FALSE)),"",VLOOKUP(H91,INDIRECT(G83),3,FALSE))</f>
        <v>Carlisle</v>
      </c>
      <c r="K91" s="53">
        <v>3.67</v>
      </c>
      <c r="L91" s="9">
        <f t="shared" si="11"/>
        <v>7</v>
      </c>
    </row>
    <row r="92" spans="1:12" ht="12" customHeight="1">
      <c r="A92" s="44">
        <v>7</v>
      </c>
      <c r="B92" s="52">
        <v>12</v>
      </c>
      <c r="C92" s="1" t="str">
        <f ca="1">IF(ISNA(VLOOKUP(B92,INDIRECT(A83),2,FALSE)),"",VLOOKUP(B92,INDIRECT(A83),2,FALSE))</f>
        <v>S Johnston</v>
      </c>
      <c r="D92" s="1" t="str">
        <f ca="1">IF(ISNA(VLOOKUP(B92,INDIRECT(A83),3,FALSE)),"",VLOOKUP(B92,INDIRECT(A83),3,FALSE))</f>
        <v>Carlisle</v>
      </c>
      <c r="E92" s="53">
        <v>1.2</v>
      </c>
      <c r="F92" s="9">
        <f t="shared" si="10"/>
        <v>6</v>
      </c>
      <c r="G92" s="44">
        <v>7</v>
      </c>
      <c r="H92" s="52">
        <v>41</v>
      </c>
      <c r="I92" s="1" t="str">
        <f ca="1">IF(ISNA(VLOOKUP(H92,INDIRECT(G83),2,FALSE)),"",VLOOKUP(H92,INDIRECT(G83),2,FALSE))</f>
        <v>C Corkhill</v>
      </c>
      <c r="J92" s="1" t="str">
        <f ca="1">IF(ISNA(VLOOKUP(H92,INDIRECT(G83),3,FALSE)),"",VLOOKUP(H92,INDIRECT(G83),3,FALSE))</f>
        <v>Copeland</v>
      </c>
      <c r="K92" s="53">
        <v>3.58</v>
      </c>
      <c r="L92" s="9">
        <f t="shared" si="11"/>
        <v>6</v>
      </c>
    </row>
    <row r="93" spans="1:12" ht="12" customHeight="1">
      <c r="A93" s="44">
        <v>8</v>
      </c>
      <c r="B93" s="52">
        <v>41</v>
      </c>
      <c r="C93" s="1" t="str">
        <f ca="1">IF(ISNA(VLOOKUP(B93,INDIRECT(A83),2,FALSE)),"",VLOOKUP(B93,INDIRECT(A83),2,FALSE))</f>
        <v>V Moore</v>
      </c>
      <c r="D93" s="1" t="str">
        <f ca="1">IF(ISNA(VLOOKUP(B93,INDIRECT(A83),3,FALSE)),"",VLOOKUP(B93,INDIRECT(A83),3,FALSE))</f>
        <v>Copeland</v>
      </c>
      <c r="E93" s="53">
        <v>1.1000000000000001</v>
      </c>
      <c r="F93" s="9">
        <f t="shared" si="10"/>
        <v>5</v>
      </c>
      <c r="G93" s="44">
        <v>8</v>
      </c>
      <c r="H93" s="52">
        <v>21</v>
      </c>
      <c r="I93" s="1" t="str">
        <f ca="1">IF(ISNA(VLOOKUP(H93,INDIRECT(G83),2,FALSE)),"",VLOOKUP(H93,INDIRECT(G83),2,FALSE))</f>
        <v>E. Leslie</v>
      </c>
      <c r="J93" s="1" t="str">
        <f ca="1">IF(ISNA(VLOOKUP(H93,INDIRECT(G83),3,FALSE)),"",VLOOKUP(H93,INDIRECT(G83),3,FALSE))</f>
        <v>Allerdale</v>
      </c>
      <c r="K93" s="53">
        <v>3.49</v>
      </c>
      <c r="L93" s="9">
        <f t="shared" si="11"/>
        <v>5</v>
      </c>
    </row>
    <row r="94" spans="1:12" ht="12" customHeight="1">
      <c r="A94" s="44">
        <v>9</v>
      </c>
      <c r="B94" s="52">
        <v>61</v>
      </c>
      <c r="C94" s="1" t="str">
        <f ca="1">IF(ISNA(VLOOKUP(B94,INDIRECT(A83),2,FALSE)),"",VLOOKUP(B94,INDIRECT(A83),2,FALSE))</f>
        <v>O Cook</v>
      </c>
      <c r="D94" s="1" t="str">
        <f ca="1">IF(ISNA(VLOOKUP(B94,INDIRECT(A83),3,FALSE)),"",VLOOKUP(B94,INDIRECT(A83),3,FALSE))</f>
        <v>Barrow</v>
      </c>
      <c r="E94" s="53">
        <v>1.1000000000000001</v>
      </c>
      <c r="F94" s="9">
        <f t="shared" si="10"/>
        <v>4</v>
      </c>
      <c r="G94" s="44">
        <v>9</v>
      </c>
      <c r="H94" s="52">
        <v>22</v>
      </c>
      <c r="I94" s="1" t="str">
        <f ca="1">IF(ISNA(VLOOKUP(H94,INDIRECT(G83),2,FALSE)),"",VLOOKUP(H94,INDIRECT(G83),2,FALSE))</f>
        <v>D. Forsyth</v>
      </c>
      <c r="J94" s="1" t="str">
        <f ca="1">IF(ISNA(VLOOKUP(H94,INDIRECT(G83),3,FALSE)),"",VLOOKUP(H94,INDIRECT(G83),3,FALSE))</f>
        <v>Allerdale</v>
      </c>
      <c r="K94" s="53">
        <v>3.45</v>
      </c>
      <c r="L94" s="9">
        <f t="shared" si="11"/>
        <v>4</v>
      </c>
    </row>
    <row r="95" spans="1:12" ht="12" customHeight="1">
      <c r="A95" s="44">
        <v>10</v>
      </c>
      <c r="B95" s="52">
        <v>21</v>
      </c>
      <c r="C95" s="1" t="str">
        <f ca="1">IF(ISNA(VLOOKUP(B95,INDIRECT(A83),2,FALSE)),"",VLOOKUP(B95,INDIRECT(A83),2,FALSE))</f>
        <v>J. Soulby</v>
      </c>
      <c r="D95" s="1" t="str">
        <f ca="1">IF(ISNA(VLOOKUP(B95,INDIRECT(A83),3,FALSE)),"",VLOOKUP(B95,INDIRECT(A83),3,FALSE))</f>
        <v>Allerdale</v>
      </c>
      <c r="E95" s="53">
        <v>1</v>
      </c>
      <c r="F95" s="9">
        <f t="shared" si="10"/>
        <v>3</v>
      </c>
      <c r="G95" s="44">
        <v>10</v>
      </c>
      <c r="H95" s="52">
        <v>42</v>
      </c>
      <c r="I95" s="1" t="str">
        <f ca="1">IF(ISNA(VLOOKUP(H95,INDIRECT(G83),2,FALSE)),"",VLOOKUP(H95,INDIRECT(G83),2,FALSE))</f>
        <v>H Wrigley</v>
      </c>
      <c r="J95" s="1" t="str">
        <f ca="1">IF(ISNA(VLOOKUP(H95,INDIRECT(G83),3,FALSE)),"",VLOOKUP(H95,INDIRECT(G83),3,FALSE))</f>
        <v>Copeland</v>
      </c>
      <c r="K95" s="53">
        <v>3.32</v>
      </c>
      <c r="L95" s="9">
        <f t="shared" si="11"/>
        <v>3</v>
      </c>
    </row>
    <row r="96" spans="1:12" ht="12" customHeight="1">
      <c r="A96" s="44">
        <v>11</v>
      </c>
      <c r="B96" s="52">
        <v>62</v>
      </c>
      <c r="C96" s="1" t="str">
        <f ca="1">IF(ISNA(VLOOKUP(B96,INDIRECT(A83),2,FALSE)),"",VLOOKUP(B96,INDIRECT(A83),2,FALSE))</f>
        <v>A Sharpe</v>
      </c>
      <c r="D96" s="1" t="str">
        <f ca="1">IF(ISNA(VLOOKUP(B96,INDIRECT(A83),3,FALSE)),"",VLOOKUP(B96,INDIRECT(A83),3,FALSE))</f>
        <v>Barrow</v>
      </c>
      <c r="E96" s="53">
        <v>1</v>
      </c>
      <c r="F96" s="9">
        <f t="shared" si="10"/>
        <v>2</v>
      </c>
      <c r="G96" s="44">
        <v>11</v>
      </c>
      <c r="H96" s="52">
        <v>62</v>
      </c>
      <c r="I96" s="1" t="str">
        <f ca="1">IF(ISNA(VLOOKUP(H96,INDIRECT(G83),2,FALSE)),"",VLOOKUP(H96,INDIRECT(G83),2,FALSE))</f>
        <v>E Kelsall</v>
      </c>
      <c r="J96" s="1" t="str">
        <f ca="1">IF(ISNA(VLOOKUP(H96,INDIRECT(G83),3,FALSE)),"",VLOOKUP(H96,INDIRECT(G83),3,FALSE))</f>
        <v>Barrow</v>
      </c>
      <c r="K96" s="53">
        <v>3.26</v>
      </c>
      <c r="L96" s="9">
        <f t="shared" si="11"/>
        <v>2</v>
      </c>
    </row>
    <row r="97" spans="1:12" ht="12" customHeight="1">
      <c r="A97" s="44">
        <v>12</v>
      </c>
      <c r="B97" s="52">
        <v>42</v>
      </c>
      <c r="C97" s="1" t="str">
        <f ca="1">IF(ISNA(VLOOKUP(B97,INDIRECT(A83),2,FALSE)),"",VLOOKUP(B97,INDIRECT(A83),2,FALSE))</f>
        <v xml:space="preserve">K Haile </v>
      </c>
      <c r="D97" s="1" t="str">
        <f ca="1">IF(ISNA(VLOOKUP(B97,INDIRECT(A83),3,FALSE)),"",VLOOKUP(B97,INDIRECT(A83),3,FALSE))</f>
        <v>Copeland</v>
      </c>
      <c r="E97" s="53">
        <v>0.8</v>
      </c>
      <c r="F97" s="9">
        <f t="shared" si="10"/>
        <v>1</v>
      </c>
      <c r="G97" s="44">
        <v>12</v>
      </c>
      <c r="H97" s="52">
        <v>12</v>
      </c>
      <c r="I97" s="1" t="str">
        <f ca="1">IF(ISNA(VLOOKUP(H97,INDIRECT(G83),2,FALSE)),"",VLOOKUP(H97,INDIRECT(G83),2,FALSE))</f>
        <v>H Sellars</v>
      </c>
      <c r="J97" s="1" t="str">
        <f ca="1">IF(ISNA(VLOOKUP(H97,INDIRECT(G83),3,FALSE)),"",VLOOKUP(H97,INDIRECT(G83),3,FALSE))</f>
        <v>Carlisle</v>
      </c>
      <c r="K97" s="53">
        <v>3.24</v>
      </c>
      <c r="L97" s="9">
        <f t="shared" si="11"/>
        <v>1</v>
      </c>
    </row>
    <row r="98" spans="1:12" ht="12" customHeight="1">
      <c r="A98" s="42" t="str">
        <f>SUBSTITUTE(A99," ","")</f>
        <v>Year7GirlsDiscus</v>
      </c>
      <c r="E98" s="47"/>
      <c r="G98" s="42" t="str">
        <f>SUBSTITUTE(G99," ","")</f>
        <v>Year7GirlsJavelin</v>
      </c>
    </row>
    <row r="99" spans="1:12" ht="12" customHeight="1">
      <c r="A99" s="44" t="s">
        <v>69</v>
      </c>
      <c r="D99" s="44"/>
      <c r="F99" s="43"/>
      <c r="G99" s="44" t="s">
        <v>70</v>
      </c>
      <c r="J99" s="44"/>
      <c r="K99" s="49"/>
      <c r="L99" s="43"/>
    </row>
    <row r="100" spans="1:12" ht="12" customHeight="1">
      <c r="A100" s="8" t="s">
        <v>2</v>
      </c>
      <c r="B100" s="48" t="s">
        <v>29</v>
      </c>
      <c r="C100" s="8" t="s">
        <v>3</v>
      </c>
      <c r="D100" s="8" t="s">
        <v>5</v>
      </c>
      <c r="E100" s="50" t="s">
        <v>4</v>
      </c>
      <c r="F100" s="43"/>
      <c r="G100" s="8" t="s">
        <v>2</v>
      </c>
      <c r="H100" s="48" t="s">
        <v>29</v>
      </c>
      <c r="I100" s="8" t="s">
        <v>3</v>
      </c>
      <c r="J100" s="8" t="s">
        <v>5</v>
      </c>
      <c r="K100" s="50" t="s">
        <v>4</v>
      </c>
      <c r="L100" s="43"/>
    </row>
    <row r="101" spans="1:12" ht="12" customHeight="1">
      <c r="A101" s="44">
        <v>1</v>
      </c>
      <c r="B101" s="52">
        <v>61</v>
      </c>
      <c r="C101" s="1" t="str">
        <f ca="1">IF(ISNA(VLOOKUP(B101,INDIRECT(A98),2,FALSE)),"",VLOOKUP(B101,INDIRECT(A98),2,FALSE))</f>
        <v>L Mason</v>
      </c>
      <c r="D101" s="1" t="str">
        <f ca="1">IF(ISNA(VLOOKUP(B101,INDIRECT(A98),3,FALSE)),"",VLOOKUP(B101,INDIRECT(A98),3,FALSE))</f>
        <v>Barrow</v>
      </c>
      <c r="E101" s="53">
        <v>18.52</v>
      </c>
      <c r="F101" s="9">
        <f t="shared" ref="F101:F112" si="12">IF(OR(B101="",B101=0,E101="",E101=0),0,VLOOKUP(A101,Points,2,FALSE))</f>
        <v>12</v>
      </c>
      <c r="G101" s="44">
        <v>1</v>
      </c>
      <c r="H101" s="52">
        <v>11</v>
      </c>
      <c r="I101" s="1" t="str">
        <f ca="1">IF(ISNA(VLOOKUP(H101,INDIRECT(G98),2,FALSE)),"",VLOOKUP(H101,INDIRECT(G98),2,FALSE))</f>
        <v>J English</v>
      </c>
      <c r="J101" s="1" t="str">
        <f ca="1">IF(ISNA(VLOOKUP(H101,INDIRECT(G98),3,FALSE)),"",VLOOKUP(H101,INDIRECT(G98),3,FALSE))</f>
        <v>Carlisle</v>
      </c>
      <c r="K101" s="53">
        <v>16.79</v>
      </c>
      <c r="L101" s="9">
        <f t="shared" ref="L101:L112" si="13">IF(OR(H101="",H101=0,K101="",K101=0),0,VLOOKUP(G101,Points,2,FALSE))</f>
        <v>12</v>
      </c>
    </row>
    <row r="102" spans="1:12" ht="12" customHeight="1">
      <c r="A102" s="44">
        <v>2</v>
      </c>
      <c r="B102" s="52">
        <v>12</v>
      </c>
      <c r="C102" s="1" t="str">
        <f ca="1">IF(ISNA(VLOOKUP(B102,INDIRECT(A98),2,FALSE)),"",VLOOKUP(B102,INDIRECT(A98),2,FALSE))</f>
        <v>C Frizzell</v>
      </c>
      <c r="D102" s="1" t="str">
        <f ca="1">IF(ISNA(VLOOKUP(B102,INDIRECT(A98),3,FALSE)),"",VLOOKUP(B102,INDIRECT(A98),3,FALSE))</f>
        <v>Carlisle</v>
      </c>
      <c r="E102" s="53">
        <v>18.420000000000002</v>
      </c>
      <c r="F102" s="9">
        <f t="shared" si="12"/>
        <v>11</v>
      </c>
      <c r="G102" s="44">
        <v>2</v>
      </c>
      <c r="H102" s="52">
        <v>52</v>
      </c>
      <c r="I102" s="1" t="str">
        <f ca="1">IF(ISNA(VLOOKUP(H102,INDIRECT(G98),2,FALSE)),"",VLOOKUP(H102,INDIRECT(G98),2,FALSE))</f>
        <v>E Dwan</v>
      </c>
      <c r="J102" s="1" t="str">
        <f ca="1">IF(ISNA(VLOOKUP(H102,INDIRECT(G98),3,FALSE)),"",VLOOKUP(H102,INDIRECT(G98),3,FALSE))</f>
        <v>South Lakes</v>
      </c>
      <c r="K102" s="53">
        <v>16.059999999999999</v>
      </c>
      <c r="L102" s="9">
        <f t="shared" si="13"/>
        <v>11</v>
      </c>
    </row>
    <row r="103" spans="1:12" ht="12" customHeight="1">
      <c r="A103" s="44">
        <v>3</v>
      </c>
      <c r="B103" s="52">
        <v>21</v>
      </c>
      <c r="C103" s="1" t="str">
        <f ca="1">IF(ISNA(VLOOKUP(B103,INDIRECT(A98),2,FALSE)),"",VLOOKUP(B103,INDIRECT(A98),2,FALSE))</f>
        <v>E. Carruthers</v>
      </c>
      <c r="D103" s="1" t="str">
        <f ca="1">IF(ISNA(VLOOKUP(B103,INDIRECT(A98),3,FALSE)),"",VLOOKUP(B103,INDIRECT(A98),3,FALSE))</f>
        <v>Allerdale</v>
      </c>
      <c r="E103" s="53">
        <v>18.03</v>
      </c>
      <c r="F103" s="9">
        <f t="shared" si="12"/>
        <v>10</v>
      </c>
      <c r="G103" s="44">
        <v>3</v>
      </c>
      <c r="H103" s="52">
        <v>62</v>
      </c>
      <c r="I103" s="1" t="str">
        <f ca="1">IF(ISNA(VLOOKUP(H103,INDIRECT(G98),2,FALSE)),"",VLOOKUP(H103,INDIRECT(G98),2,FALSE))</f>
        <v>N Niven</v>
      </c>
      <c r="J103" s="1" t="str">
        <f ca="1">IF(ISNA(VLOOKUP(H103,INDIRECT(G98),3,FALSE)),"",VLOOKUP(H103,INDIRECT(G98),3,FALSE))</f>
        <v>Barrow</v>
      </c>
      <c r="K103" s="53">
        <v>15.83</v>
      </c>
      <c r="L103" s="9">
        <f t="shared" si="13"/>
        <v>10</v>
      </c>
    </row>
    <row r="104" spans="1:12" ht="12" customHeight="1">
      <c r="A104" s="44">
        <v>4</v>
      </c>
      <c r="B104" s="52">
        <v>31</v>
      </c>
      <c r="C104" s="1" t="str">
        <f ca="1">IF(ISNA(VLOOKUP(B104,INDIRECT(A98),2,FALSE)),"",VLOOKUP(B104,INDIRECT(A98),2,FALSE))</f>
        <v>M Jones</v>
      </c>
      <c r="D104" s="1" t="str">
        <f ca="1">IF(ISNA(VLOOKUP(B104,INDIRECT(A98),3,FALSE)),"",VLOOKUP(B104,INDIRECT(A98),3,FALSE))</f>
        <v>Eden</v>
      </c>
      <c r="E104" s="53">
        <v>17.36</v>
      </c>
      <c r="F104" s="9">
        <f t="shared" si="12"/>
        <v>9</v>
      </c>
      <c r="G104" s="44">
        <v>4</v>
      </c>
      <c r="H104" s="52">
        <v>31</v>
      </c>
      <c r="I104" s="1" t="str">
        <f ca="1">IF(ISNA(VLOOKUP(H104,INDIRECT(G98),2,FALSE)),"",VLOOKUP(H104,INDIRECT(G98),2,FALSE))</f>
        <v>J.Woodhouse</v>
      </c>
      <c r="J104" s="1" t="str">
        <f ca="1">IF(ISNA(VLOOKUP(H104,INDIRECT(G98),3,FALSE)),"",VLOOKUP(H104,INDIRECT(G98),3,FALSE))</f>
        <v>Eden</v>
      </c>
      <c r="K104" s="53">
        <v>15.75</v>
      </c>
      <c r="L104" s="9">
        <f t="shared" si="13"/>
        <v>9</v>
      </c>
    </row>
    <row r="105" spans="1:12" ht="12" customHeight="1">
      <c r="A105" s="44">
        <v>5</v>
      </c>
      <c r="B105" s="52">
        <v>52</v>
      </c>
      <c r="C105" s="1" t="str">
        <f ca="1">IF(ISNA(VLOOKUP(B105,INDIRECT(A98),2,FALSE)),"",VLOOKUP(B105,INDIRECT(A98),2,FALSE))</f>
        <v>C Birtles</v>
      </c>
      <c r="D105" s="1" t="str">
        <f ca="1">IF(ISNA(VLOOKUP(B105,INDIRECT(A98),3,FALSE)),"",VLOOKUP(B105,INDIRECT(A98),3,FALSE))</f>
        <v>South Lakes</v>
      </c>
      <c r="E105" s="53">
        <v>17.89</v>
      </c>
      <c r="F105" s="9">
        <f t="shared" si="12"/>
        <v>8</v>
      </c>
      <c r="G105" s="44">
        <v>5</v>
      </c>
      <c r="H105" s="52">
        <v>61</v>
      </c>
      <c r="I105" s="1" t="str">
        <f ca="1">IF(ISNA(VLOOKUP(H105,INDIRECT(G98),2,FALSE)),"",VLOOKUP(H105,INDIRECT(G98),2,FALSE))</f>
        <v>E Beach</v>
      </c>
      <c r="J105" s="1" t="str">
        <f ca="1">IF(ISNA(VLOOKUP(H105,INDIRECT(G98),3,FALSE)),"",VLOOKUP(H105,INDIRECT(G98),3,FALSE))</f>
        <v>Barrow</v>
      </c>
      <c r="K105" s="53">
        <v>15.85</v>
      </c>
      <c r="L105" s="9">
        <f t="shared" si="13"/>
        <v>8</v>
      </c>
    </row>
    <row r="106" spans="1:12" ht="12" customHeight="1">
      <c r="A106" s="44">
        <v>6</v>
      </c>
      <c r="B106" s="52">
        <v>22</v>
      </c>
      <c r="C106" s="1" t="str">
        <f ca="1">IF(ISNA(VLOOKUP(B106,INDIRECT(A98),2,FALSE)),"",VLOOKUP(B106,INDIRECT(A98),2,FALSE))</f>
        <v>G. Herbert</v>
      </c>
      <c r="D106" s="1" t="str">
        <f ca="1">IF(ISNA(VLOOKUP(B106,INDIRECT(A98),3,FALSE)),"",VLOOKUP(B106,INDIRECT(A98),3,FALSE))</f>
        <v>Allerdale</v>
      </c>
      <c r="E106" s="53">
        <v>16.78</v>
      </c>
      <c r="F106" s="9">
        <f t="shared" si="12"/>
        <v>7</v>
      </c>
      <c r="G106" s="44">
        <v>6</v>
      </c>
      <c r="H106" s="52">
        <v>51</v>
      </c>
      <c r="I106" s="1" t="str">
        <f ca="1">IF(ISNA(VLOOKUP(H106,INDIRECT(G98),2,FALSE)),"",VLOOKUP(H106,INDIRECT(G98),2,FALSE))</f>
        <v>G Murtagh</v>
      </c>
      <c r="J106" s="1" t="str">
        <f ca="1">IF(ISNA(VLOOKUP(H106,INDIRECT(G98),3,FALSE)),"",VLOOKUP(H106,INDIRECT(G98),3,FALSE))</f>
        <v>South Lakes</v>
      </c>
      <c r="K106" s="53">
        <v>14.25</v>
      </c>
      <c r="L106" s="9">
        <f t="shared" si="13"/>
        <v>7</v>
      </c>
    </row>
    <row r="107" spans="1:12" ht="12" customHeight="1">
      <c r="A107" s="44">
        <v>7</v>
      </c>
      <c r="B107" s="52">
        <v>32</v>
      </c>
      <c r="C107" s="1" t="str">
        <f ca="1">IF(ISNA(VLOOKUP(B107,INDIRECT(A98),2,FALSE)),"",VLOOKUP(B107,INDIRECT(A98),2,FALSE))</f>
        <v>L Jones</v>
      </c>
      <c r="D107" s="1" t="str">
        <f ca="1">IF(ISNA(VLOOKUP(B107,INDIRECT(A98),3,FALSE)),"",VLOOKUP(B107,INDIRECT(A98),3,FALSE))</f>
        <v>Eden</v>
      </c>
      <c r="E107" s="53">
        <v>16.36</v>
      </c>
      <c r="F107" s="9">
        <f t="shared" si="12"/>
        <v>6</v>
      </c>
      <c r="G107" s="44">
        <v>7</v>
      </c>
      <c r="H107" s="52">
        <v>12</v>
      </c>
      <c r="I107" s="1" t="str">
        <f ca="1">IF(ISNA(VLOOKUP(H107,INDIRECT(G98),2,FALSE)),"",VLOOKUP(H107,INDIRECT(G98),2,FALSE))</f>
        <v>D Rowland</v>
      </c>
      <c r="J107" s="1" t="str">
        <f ca="1">IF(ISNA(VLOOKUP(H107,INDIRECT(G98),3,FALSE)),"",VLOOKUP(H107,INDIRECT(G98),3,FALSE))</f>
        <v>Carlisle</v>
      </c>
      <c r="K107" s="53">
        <v>13.33</v>
      </c>
      <c r="L107" s="9">
        <f t="shared" si="13"/>
        <v>6</v>
      </c>
    </row>
    <row r="108" spans="1:12" ht="12" customHeight="1">
      <c r="A108" s="44">
        <v>8</v>
      </c>
      <c r="B108" s="52">
        <v>42</v>
      </c>
      <c r="C108" s="1" t="str">
        <f ca="1">IF(ISNA(VLOOKUP(B108,INDIRECT(A98),2,FALSE)),"",VLOOKUP(B108,INDIRECT(A98),2,FALSE))</f>
        <v>AStarkey</v>
      </c>
      <c r="D108" s="1" t="str">
        <f ca="1">IF(ISNA(VLOOKUP(B108,INDIRECT(A98),3,FALSE)),"",VLOOKUP(B108,INDIRECT(A98),3,FALSE))</f>
        <v>Copeland</v>
      </c>
      <c r="E108" s="53">
        <v>15.55</v>
      </c>
      <c r="F108" s="9">
        <f t="shared" si="12"/>
        <v>5</v>
      </c>
      <c r="G108" s="44">
        <v>8</v>
      </c>
      <c r="H108" s="52">
        <v>21</v>
      </c>
      <c r="I108" s="1" t="str">
        <f ca="1">IF(ISNA(VLOOKUP(H108,INDIRECT(G98),2,FALSE)),"",VLOOKUP(H108,INDIRECT(G98),2,FALSE))</f>
        <v>K. Hunton</v>
      </c>
      <c r="J108" s="1" t="str">
        <f ca="1">IF(ISNA(VLOOKUP(H108,INDIRECT(G98),3,FALSE)),"",VLOOKUP(H108,INDIRECT(G98),3,FALSE))</f>
        <v>Allerdale</v>
      </c>
      <c r="K108" s="53">
        <v>13.23</v>
      </c>
      <c r="L108" s="9">
        <f t="shared" si="13"/>
        <v>5</v>
      </c>
    </row>
    <row r="109" spans="1:12" ht="12" customHeight="1">
      <c r="A109" s="44">
        <v>9</v>
      </c>
      <c r="B109" s="52">
        <v>11</v>
      </c>
      <c r="C109" s="1" t="str">
        <f ca="1">IF(ISNA(VLOOKUP(B109,INDIRECT(A98),2,FALSE)),"",VLOOKUP(B109,INDIRECT(A98),2,FALSE))</f>
        <v>L Richardson</v>
      </c>
      <c r="D109" s="1" t="str">
        <f ca="1">IF(ISNA(VLOOKUP(B109,INDIRECT(A98),3,FALSE)),"",VLOOKUP(B109,INDIRECT(A98),3,FALSE))</f>
        <v>Carlisle</v>
      </c>
      <c r="E109" s="53">
        <v>15.53</v>
      </c>
      <c r="F109" s="9">
        <f t="shared" si="12"/>
        <v>4</v>
      </c>
      <c r="G109" s="44">
        <v>9</v>
      </c>
      <c r="H109" s="52">
        <v>41</v>
      </c>
      <c r="I109" s="1" t="str">
        <f ca="1">IF(ISNA(VLOOKUP(H109,INDIRECT(G98),2,FALSE)),"",VLOOKUP(H109,INDIRECT(G98),2,FALSE))</f>
        <v>S Marsden</v>
      </c>
      <c r="J109" s="1" t="str">
        <f ca="1">IF(ISNA(VLOOKUP(H109,INDIRECT(G98),3,FALSE)),"",VLOOKUP(H109,INDIRECT(G98),3,FALSE))</f>
        <v>Copeland</v>
      </c>
      <c r="K109" s="53">
        <v>10.96</v>
      </c>
      <c r="L109" s="9">
        <f t="shared" si="13"/>
        <v>4</v>
      </c>
    </row>
    <row r="110" spans="1:12" ht="12" customHeight="1">
      <c r="A110" s="44">
        <v>10</v>
      </c>
      <c r="B110" s="52">
        <v>41</v>
      </c>
      <c r="C110" s="1" t="str">
        <f ca="1">IF(ISNA(VLOOKUP(B110,INDIRECT(A98),2,FALSE)),"",VLOOKUP(B110,INDIRECT(A98),2,FALSE))</f>
        <v>S Woodburn</v>
      </c>
      <c r="D110" s="1" t="str">
        <f ca="1">IF(ISNA(VLOOKUP(B110,INDIRECT(A98),3,FALSE)),"",VLOOKUP(B110,INDIRECT(A98),3,FALSE))</f>
        <v>Copeland</v>
      </c>
      <c r="E110" s="53">
        <v>14.89</v>
      </c>
      <c r="F110" s="9">
        <f t="shared" si="12"/>
        <v>3</v>
      </c>
      <c r="G110" s="44">
        <v>10</v>
      </c>
      <c r="H110" s="52">
        <v>22</v>
      </c>
      <c r="I110" s="1" t="str">
        <f ca="1">IF(ISNA(VLOOKUP(H110,INDIRECT(G98),2,FALSE)),"",VLOOKUP(H110,INDIRECT(G98),2,FALSE))</f>
        <v>J. Johnson</v>
      </c>
      <c r="J110" s="1" t="str">
        <f ca="1">IF(ISNA(VLOOKUP(H110,INDIRECT(G98),3,FALSE)),"",VLOOKUP(H110,INDIRECT(G98),3,FALSE))</f>
        <v>Allerdale</v>
      </c>
      <c r="K110" s="53">
        <v>9.9</v>
      </c>
      <c r="L110" s="9">
        <f t="shared" si="13"/>
        <v>3</v>
      </c>
    </row>
    <row r="111" spans="1:12" ht="12" customHeight="1">
      <c r="A111" s="44">
        <v>11</v>
      </c>
      <c r="B111" s="52">
        <v>62</v>
      </c>
      <c r="C111" s="1" t="str">
        <f ca="1">IF(ISNA(VLOOKUP(B111,INDIRECT(A98),2,FALSE)),"",VLOOKUP(B111,INDIRECT(A98),2,FALSE))</f>
        <v>L Green</v>
      </c>
      <c r="D111" s="1" t="str">
        <f ca="1">IF(ISNA(VLOOKUP(B111,INDIRECT(A98),3,FALSE)),"",VLOOKUP(B111,INDIRECT(A98),3,FALSE))</f>
        <v>Barrow</v>
      </c>
      <c r="E111" s="53">
        <v>12.81</v>
      </c>
      <c r="F111" s="9">
        <f t="shared" si="12"/>
        <v>2</v>
      </c>
      <c r="G111" s="44">
        <v>11</v>
      </c>
      <c r="H111" s="52">
        <v>42</v>
      </c>
      <c r="I111" s="1" t="str">
        <f ca="1">IF(ISNA(VLOOKUP(H111,INDIRECT(G98),2,FALSE)),"",VLOOKUP(H111,INDIRECT(G98),2,FALSE))</f>
        <v>B Reece</v>
      </c>
      <c r="J111" s="1" t="str">
        <f ca="1">IF(ISNA(VLOOKUP(H111,INDIRECT(G98),3,FALSE)),"",VLOOKUP(H111,INDIRECT(G98),3,FALSE))</f>
        <v>Copeland</v>
      </c>
      <c r="K111" s="53">
        <v>8.99</v>
      </c>
      <c r="L111" s="9">
        <f t="shared" si="13"/>
        <v>2</v>
      </c>
    </row>
    <row r="112" spans="1:12" ht="12" customHeight="1">
      <c r="A112" s="44">
        <v>12</v>
      </c>
      <c r="B112" s="52">
        <v>51</v>
      </c>
      <c r="C112" s="1" t="str">
        <f ca="1">IF(ISNA(VLOOKUP(B112,INDIRECT(A98),2,FALSE)),"",VLOOKUP(B112,INDIRECT(A98),2,FALSE))</f>
        <v>L Aughpin</v>
      </c>
      <c r="D112" s="1" t="str">
        <f ca="1">IF(ISNA(VLOOKUP(B112,INDIRECT(A98),3,FALSE)),"",VLOOKUP(B112,INDIRECT(A98),3,FALSE))</f>
        <v>South Lakes</v>
      </c>
      <c r="E112" s="53">
        <v>12.21</v>
      </c>
      <c r="F112" s="9">
        <f t="shared" si="12"/>
        <v>1</v>
      </c>
      <c r="G112" s="44">
        <v>12</v>
      </c>
      <c r="H112" s="52">
        <v>32</v>
      </c>
      <c r="I112" s="1" t="str">
        <f ca="1">IF(ISNA(VLOOKUP(H112,INDIRECT(G98),2,FALSE)),"",VLOOKUP(H112,INDIRECT(G98),2,FALSE))</f>
        <v>L Deans</v>
      </c>
      <c r="J112" s="1" t="str">
        <f ca="1">IF(ISNA(VLOOKUP(H112,INDIRECT(G98),3,FALSE)),"",VLOOKUP(H112,INDIRECT(G98),3,FALSE))</f>
        <v>Eden</v>
      </c>
      <c r="K112" s="53" t="s">
        <v>313</v>
      </c>
      <c r="L112" s="9">
        <f t="shared" si="13"/>
        <v>1</v>
      </c>
    </row>
    <row r="113" spans="1:12" ht="12" customHeight="1">
      <c r="A113" s="42" t="str">
        <f>SUBSTITUTE(A114," ","")</f>
        <v>Year7GirlsShot</v>
      </c>
      <c r="E113" s="47"/>
      <c r="G113" s="46" t="s">
        <v>58</v>
      </c>
    </row>
    <row r="114" spans="1:12" ht="12" customHeight="1">
      <c r="A114" s="44" t="s">
        <v>71</v>
      </c>
      <c r="D114" s="44"/>
      <c r="F114" s="43"/>
      <c r="G114" s="44" t="s">
        <v>72</v>
      </c>
      <c r="J114" s="44"/>
      <c r="K114" s="49"/>
      <c r="L114" s="43"/>
    </row>
    <row r="115" spans="1:12" ht="12" customHeight="1">
      <c r="A115" s="8" t="s">
        <v>2</v>
      </c>
      <c r="B115" s="48" t="s">
        <v>29</v>
      </c>
      <c r="C115" s="8" t="s">
        <v>3</v>
      </c>
      <c r="D115" s="8" t="s">
        <v>5</v>
      </c>
      <c r="E115" s="50" t="s">
        <v>4</v>
      </c>
      <c r="F115" s="43"/>
      <c r="G115" s="8" t="s">
        <v>2</v>
      </c>
      <c r="H115" s="48" t="s">
        <v>29</v>
      </c>
      <c r="I115" s="8" t="s">
        <v>3</v>
      </c>
      <c r="J115" s="8" t="s">
        <v>5</v>
      </c>
      <c r="K115" s="50" t="s">
        <v>4</v>
      </c>
      <c r="L115" s="43"/>
    </row>
    <row r="116" spans="1:12" ht="12" customHeight="1">
      <c r="A116" s="44">
        <v>1</v>
      </c>
      <c r="B116" s="52">
        <v>11</v>
      </c>
      <c r="C116" s="1" t="str">
        <f ca="1">IF(ISNA(VLOOKUP(B116,INDIRECT(A113),2,FALSE)),"",VLOOKUP(B116,INDIRECT(A113),2,FALSE))</f>
        <v>A Heaton</v>
      </c>
      <c r="D116" s="1" t="str">
        <f ca="1">IF(ISNA(VLOOKUP(B116,INDIRECT(A113),3,FALSE)),"",VLOOKUP(B116,INDIRECT(A113),3,FALSE))</f>
        <v>Carlisle</v>
      </c>
      <c r="E116" s="53">
        <v>8</v>
      </c>
      <c r="F116" s="9">
        <f t="shared" ref="F116:F126" si="14">IF(OR(B116="",B116=0,E116="",E116=0),0,VLOOKUP(A116,Points,2,FALSE))</f>
        <v>12</v>
      </c>
      <c r="G116" s="44">
        <v>1</v>
      </c>
      <c r="H116" s="52">
        <v>13</v>
      </c>
      <c r="I116" s="1" t="str">
        <f ca="1">IF(ISNA(VLOOKUP(H116,INDIRECT(G113),2,FALSE)),"",VLOOKUP(H116,INDIRECT(G113),2,FALSE))</f>
        <v>C Halliday</v>
      </c>
      <c r="J116" s="1" t="str">
        <f ca="1">IF(ISNA(VLOOKUP(H116,INDIRECT(G113),3,FALSE)),"",VLOOKUP(H116,INDIRECT(G113),3,FALSE))</f>
        <v>Carlisle</v>
      </c>
      <c r="K116" s="53">
        <v>3.87</v>
      </c>
      <c r="L116" s="9">
        <f t="shared" ref="L116:L121" si="15">IF(OR(H116="",H116=0,K116="",K116=0),0,VLOOKUP(G116,B_Final_Points,2,FALSE))</f>
        <v>6</v>
      </c>
    </row>
    <row r="117" spans="1:12" ht="12" customHeight="1">
      <c r="A117" s="44">
        <v>2</v>
      </c>
      <c r="B117" s="52">
        <v>61</v>
      </c>
      <c r="C117" s="1" t="str">
        <f ca="1">IF(ISNA(VLOOKUP(B117,INDIRECT(A113),2,FALSE)),"",VLOOKUP(B117,INDIRECT(A113),2,FALSE))</f>
        <v>E Beach</v>
      </c>
      <c r="D117" s="1" t="str">
        <f ca="1">IF(ISNA(VLOOKUP(B117,INDIRECT(A113),3,FALSE)),"",VLOOKUP(B117,INDIRECT(A113),3,FALSE))</f>
        <v>Barrow</v>
      </c>
      <c r="E117" s="53">
        <v>7.45</v>
      </c>
      <c r="F117" s="9">
        <f t="shared" si="14"/>
        <v>11</v>
      </c>
      <c r="G117" s="44">
        <v>2</v>
      </c>
      <c r="H117" s="52">
        <v>33</v>
      </c>
      <c r="I117" s="1" t="str">
        <f ca="1">IF(ISNA(VLOOKUP(H117,INDIRECT(G113),2,FALSE)),"",VLOOKUP(H117,INDIRECT(G113),2,FALSE))</f>
        <v>M.Fawcett</v>
      </c>
      <c r="J117" s="1" t="str">
        <f ca="1">IF(ISNA(VLOOKUP(H117,INDIRECT(G113),3,FALSE)),"",VLOOKUP(H117,INDIRECT(G113),3,FALSE))</f>
        <v>Eden</v>
      </c>
      <c r="K117" s="53">
        <v>3.64</v>
      </c>
      <c r="L117" s="9">
        <f t="shared" si="15"/>
        <v>5</v>
      </c>
    </row>
    <row r="118" spans="1:12" ht="12" customHeight="1">
      <c r="A118" s="44">
        <v>3</v>
      </c>
      <c r="B118" s="52">
        <v>22</v>
      </c>
      <c r="C118" s="1" t="str">
        <f ca="1">IF(ISNA(VLOOKUP(B118,INDIRECT(A113),2,FALSE)),"",VLOOKUP(B118,INDIRECT(A113),2,FALSE))</f>
        <v>K. Braniff</v>
      </c>
      <c r="D118" s="1" t="str">
        <f ca="1">IF(ISNA(VLOOKUP(B118,INDIRECT(A113),3,FALSE)),"",VLOOKUP(B118,INDIRECT(A113),3,FALSE))</f>
        <v>Allerdale</v>
      </c>
      <c r="E118" s="53">
        <v>7.21</v>
      </c>
      <c r="F118" s="9">
        <f t="shared" si="14"/>
        <v>10</v>
      </c>
      <c r="G118" s="44">
        <v>3</v>
      </c>
      <c r="H118" s="52">
        <v>23</v>
      </c>
      <c r="I118" s="1" t="str">
        <f ca="1">IF(ISNA(VLOOKUP(H118,INDIRECT(G113),2,FALSE)),"",VLOOKUP(H118,INDIRECT(G113),2,FALSE))</f>
        <v>M. Hendren</v>
      </c>
      <c r="J118" s="1" t="str">
        <f ca="1">IF(ISNA(VLOOKUP(H118,INDIRECT(G113),3,FALSE)),"",VLOOKUP(H118,INDIRECT(G113),3,FALSE))</f>
        <v>Allerdale</v>
      </c>
      <c r="K118" s="53">
        <v>2.89</v>
      </c>
      <c r="L118" s="9">
        <f t="shared" si="15"/>
        <v>4</v>
      </c>
    </row>
    <row r="119" spans="1:12" ht="12" customHeight="1">
      <c r="A119" s="44">
        <v>4</v>
      </c>
      <c r="B119" s="52">
        <v>21</v>
      </c>
      <c r="C119" s="1" t="str">
        <f ca="1">IF(ISNA(VLOOKUP(B119,INDIRECT(A113),2,FALSE)),"",VLOOKUP(B119,INDIRECT(A113),2,FALSE))</f>
        <v>P. Woodford</v>
      </c>
      <c r="D119" s="1" t="str">
        <f ca="1">IF(ISNA(VLOOKUP(B119,INDIRECT(A113),3,FALSE)),"",VLOOKUP(B119,INDIRECT(A113),3,FALSE))</f>
        <v>Allerdale</v>
      </c>
      <c r="E119" s="53">
        <v>7.16</v>
      </c>
      <c r="F119" s="9">
        <f t="shared" si="14"/>
        <v>9</v>
      </c>
      <c r="G119" s="44">
        <v>4</v>
      </c>
      <c r="H119" s="52">
        <v>43</v>
      </c>
      <c r="I119" s="1" t="str">
        <f ca="1">IF(ISNA(VLOOKUP(H119,INDIRECT(G113),2,FALSE)),"",VLOOKUP(H119,INDIRECT(G113),2,FALSE))</f>
        <v>D Jones</v>
      </c>
      <c r="J119" s="1" t="str">
        <f ca="1">IF(ISNA(VLOOKUP(H119,INDIRECT(G113),3,FALSE)),"",VLOOKUP(H119,INDIRECT(G113),3,FALSE))</f>
        <v>Copeland</v>
      </c>
      <c r="K119" s="53" t="s">
        <v>313</v>
      </c>
      <c r="L119" s="9">
        <f t="shared" si="15"/>
        <v>3</v>
      </c>
    </row>
    <row r="120" spans="1:12" ht="12" customHeight="1">
      <c r="A120" s="44">
        <v>5</v>
      </c>
      <c r="B120" s="52">
        <v>31</v>
      </c>
      <c r="C120" s="1" t="str">
        <f ca="1">IF(ISNA(VLOOKUP(B120,INDIRECT(A113),2,FALSE)),"",VLOOKUP(B120,INDIRECT(A113),2,FALSE))</f>
        <v>E Joyce</v>
      </c>
      <c r="D120" s="1" t="str">
        <f ca="1">IF(ISNA(VLOOKUP(B120,INDIRECT(A113),3,FALSE)),"",VLOOKUP(B120,INDIRECT(A113),3,FALSE))</f>
        <v>Eden</v>
      </c>
      <c r="E120" s="53">
        <v>6.99</v>
      </c>
      <c r="F120" s="9">
        <f t="shared" si="14"/>
        <v>8</v>
      </c>
      <c r="G120" s="44">
        <v>5</v>
      </c>
      <c r="H120" s="52"/>
      <c r="I120" s="1" t="str">
        <f ca="1">IF(ISNA(VLOOKUP(H120,INDIRECT(G113),2,FALSE)),"",VLOOKUP(H120,INDIRECT(G113),2,FALSE))</f>
        <v/>
      </c>
      <c r="J120" s="1" t="str">
        <f ca="1">IF(ISNA(VLOOKUP(H120,INDIRECT(G113),3,FALSE)),"",VLOOKUP(H120,INDIRECT(G113),3,FALSE))</f>
        <v/>
      </c>
      <c r="K120" s="53"/>
      <c r="L120" s="9">
        <f t="shared" si="15"/>
        <v>0</v>
      </c>
    </row>
    <row r="121" spans="1:12" ht="12" customHeight="1">
      <c r="A121" s="44">
        <v>6</v>
      </c>
      <c r="B121" s="52">
        <v>41</v>
      </c>
      <c r="C121" s="1" t="str">
        <f ca="1">IF(ISNA(VLOOKUP(B121,INDIRECT(A113),2,FALSE)),"",VLOOKUP(B121,INDIRECT(A113),2,FALSE))</f>
        <v xml:space="preserve"> Murray</v>
      </c>
      <c r="D121" s="1" t="str">
        <f ca="1">IF(ISNA(VLOOKUP(B121,INDIRECT(A113),3,FALSE)),"",VLOOKUP(B121,INDIRECT(A113),3,FALSE))</f>
        <v>Copeland</v>
      </c>
      <c r="E121" s="53">
        <v>6.56</v>
      </c>
      <c r="F121" s="9">
        <f t="shared" si="14"/>
        <v>7</v>
      </c>
      <c r="G121" s="44">
        <v>6</v>
      </c>
      <c r="H121" s="52"/>
      <c r="I121" s="1" t="str">
        <f ca="1">IF(ISNA(VLOOKUP(H121,INDIRECT(G113),2,FALSE)),"",VLOOKUP(H121,INDIRECT(G113),2,FALSE))</f>
        <v/>
      </c>
      <c r="J121" s="1" t="str">
        <f ca="1">IF(ISNA(VLOOKUP(H121,INDIRECT(G113),3,FALSE)),"",VLOOKUP(H121,INDIRECT(G113),3,FALSE))</f>
        <v/>
      </c>
      <c r="K121" s="53"/>
      <c r="L121" s="9">
        <f t="shared" si="15"/>
        <v>0</v>
      </c>
    </row>
    <row r="122" spans="1:12" ht="12" customHeight="1">
      <c r="A122" s="44">
        <v>7</v>
      </c>
      <c r="B122" s="52">
        <v>51</v>
      </c>
      <c r="C122" s="1" t="str">
        <f ca="1">IF(ISNA(VLOOKUP(B122,INDIRECT(A113),2,FALSE)),"",VLOOKUP(B122,INDIRECT(A113),2,FALSE))</f>
        <v>L Aughpin</v>
      </c>
      <c r="D122" s="1" t="str">
        <f ca="1">IF(ISNA(VLOOKUP(B122,INDIRECT(A113),3,FALSE)),"",VLOOKUP(B122,INDIRECT(A113),3,FALSE))</f>
        <v>South Lakes</v>
      </c>
      <c r="E122" s="53">
        <v>6.17</v>
      </c>
      <c r="F122" s="9">
        <f t="shared" si="14"/>
        <v>6</v>
      </c>
      <c r="G122" s="46" t="s">
        <v>57</v>
      </c>
      <c r="K122" s="51"/>
      <c r="L122" s="9"/>
    </row>
    <row r="123" spans="1:12" ht="12" customHeight="1">
      <c r="A123" s="44">
        <v>8</v>
      </c>
      <c r="B123" s="52">
        <v>42</v>
      </c>
      <c r="C123" s="1" t="str">
        <f ca="1">IF(ISNA(VLOOKUP(B123,INDIRECT(A113),2,FALSE)),"",VLOOKUP(B123,INDIRECT(A113),2,FALSE))</f>
        <v>J Howorth</v>
      </c>
      <c r="D123" s="1" t="str">
        <f ca="1">IF(ISNA(VLOOKUP(B123,INDIRECT(A113),3,FALSE)),"",VLOOKUP(B123,INDIRECT(A113),3,FALSE))</f>
        <v>Copeland</v>
      </c>
      <c r="E123" s="53">
        <v>5.96</v>
      </c>
      <c r="F123" s="9">
        <f t="shared" si="14"/>
        <v>5</v>
      </c>
      <c r="G123" s="44" t="s">
        <v>73</v>
      </c>
      <c r="J123" s="44"/>
      <c r="K123" s="49"/>
      <c r="L123" s="43"/>
    </row>
    <row r="124" spans="1:12" ht="12" customHeight="1">
      <c r="A124" s="44">
        <v>9</v>
      </c>
      <c r="B124" s="52">
        <v>62</v>
      </c>
      <c r="C124" s="1" t="str">
        <f ca="1">IF(ISNA(VLOOKUP(B124,INDIRECT(A113),2,FALSE)),"",VLOOKUP(B124,INDIRECT(A113),2,FALSE))</f>
        <v>T Benson</v>
      </c>
      <c r="D124" s="1" t="str">
        <f ca="1">IF(ISNA(VLOOKUP(B124,INDIRECT(A113),3,FALSE)),"",VLOOKUP(B124,INDIRECT(A113),3,FALSE))</f>
        <v>Barrow</v>
      </c>
      <c r="E124" s="53">
        <v>5.5</v>
      </c>
      <c r="F124" s="9">
        <f>IF(OR(B124="",B124=0,E124="",E124=0),0,VLOOKUP(A124,Points,2,FALSE))</f>
        <v>4</v>
      </c>
      <c r="G124" s="8" t="s">
        <v>2</v>
      </c>
      <c r="H124" s="48" t="s">
        <v>29</v>
      </c>
      <c r="I124" s="8" t="s">
        <v>3</v>
      </c>
      <c r="J124" s="8" t="s">
        <v>5</v>
      </c>
      <c r="K124" s="50" t="s">
        <v>4</v>
      </c>
      <c r="L124" s="43"/>
    </row>
    <row r="125" spans="1:12" ht="12" customHeight="1">
      <c r="A125" s="44">
        <v>10</v>
      </c>
      <c r="B125" s="52">
        <v>52</v>
      </c>
      <c r="C125" s="1" t="str">
        <f ca="1">IF(ISNA(VLOOKUP(B125,INDIRECT(A113),2,FALSE)),"",VLOOKUP(B125,INDIRECT(A113),2,FALSE))</f>
        <v>C Birtles</v>
      </c>
      <c r="D125" s="1" t="str">
        <f ca="1">IF(ISNA(VLOOKUP(B125,INDIRECT(A113),3,FALSE)),"",VLOOKUP(B125,INDIRECT(A113),3,FALSE))</f>
        <v>South Lakes</v>
      </c>
      <c r="E125" s="53">
        <v>5.2</v>
      </c>
      <c r="F125" s="9">
        <f t="shared" si="14"/>
        <v>3</v>
      </c>
      <c r="G125" s="44">
        <v>1</v>
      </c>
      <c r="H125" s="52">
        <v>13</v>
      </c>
      <c r="I125" s="1" t="str">
        <f ca="1">IF(ISNA(VLOOKUP(H125,INDIRECT(G122),2,FALSE)),"",VLOOKUP(H125,INDIRECT(G122),2,FALSE))</f>
        <v>H Palmer</v>
      </c>
      <c r="J125" s="1" t="str">
        <f ca="1">IF(ISNA(VLOOKUP(H125,INDIRECT(G122),3,FALSE)),"",VLOOKUP(H125,INDIRECT(G122),3,FALSE))</f>
        <v>Carlisle</v>
      </c>
      <c r="K125" s="53">
        <v>6.43</v>
      </c>
      <c r="L125" s="9">
        <f t="shared" ref="L125:L130" si="16">IF(OR(H125="",H125=0,K125="",K125=0),0,VLOOKUP(G125,B_Final_Points,2,FALSE))</f>
        <v>6</v>
      </c>
    </row>
    <row r="126" spans="1:12" ht="12" customHeight="1">
      <c r="A126" s="44">
        <v>11</v>
      </c>
      <c r="B126" s="52">
        <v>32</v>
      </c>
      <c r="C126" s="1" t="str">
        <f ca="1">IF(ISNA(VLOOKUP(B126,INDIRECT(A113),2,FALSE)),"",VLOOKUP(B126,INDIRECT(A113),2,FALSE))</f>
        <v>M Jones</v>
      </c>
      <c r="D126" s="1" t="str">
        <f ca="1">IF(ISNA(VLOOKUP(B126,INDIRECT(A113),3,FALSE)),"",VLOOKUP(B126,INDIRECT(A113),3,FALSE))</f>
        <v>Eden</v>
      </c>
      <c r="E126" s="53" t="s">
        <v>313</v>
      </c>
      <c r="F126" s="9">
        <f t="shared" si="14"/>
        <v>2</v>
      </c>
      <c r="G126" s="44">
        <v>2</v>
      </c>
      <c r="H126" s="52">
        <v>43</v>
      </c>
      <c r="I126" s="1" t="str">
        <f ca="1">IF(ISNA(VLOOKUP(H126,INDIRECT(G122),2,FALSE)),"",VLOOKUP(H126,INDIRECT(G122),2,FALSE))</f>
        <v>L Lithgow</v>
      </c>
      <c r="J126" s="1" t="str">
        <f ca="1">IF(ISNA(VLOOKUP(H126,INDIRECT(G122),3,FALSE)),"",VLOOKUP(H126,INDIRECT(G122),3,FALSE))</f>
        <v>Copeland</v>
      </c>
      <c r="K126" s="53" t="s">
        <v>313</v>
      </c>
      <c r="L126" s="9">
        <f t="shared" si="16"/>
        <v>5</v>
      </c>
    </row>
    <row r="127" spans="1:12" ht="12" customHeight="1">
      <c r="A127" s="44">
        <v>12</v>
      </c>
      <c r="B127" s="52"/>
      <c r="C127" s="1" t="str">
        <f ca="1">IF(ISNA(VLOOKUP(B127,INDIRECT(A113),2,FALSE)),"",VLOOKUP(B127,INDIRECT(A113),2,FALSE))</f>
        <v/>
      </c>
      <c r="D127" s="1" t="str">
        <f ca="1">IF(ISNA(VLOOKUP(B127,INDIRECT(A113),3,FALSE)),"",VLOOKUP(B127,INDIRECT(A113),3,FALSE))</f>
        <v/>
      </c>
      <c r="E127" s="53"/>
      <c r="F127" s="9">
        <f>IF(OR(B127="",B127=0,E127="",E127=0),0,VLOOKUP(A127,Points,2,FALSE))</f>
        <v>0</v>
      </c>
      <c r="G127" s="44">
        <v>3</v>
      </c>
      <c r="H127" s="52"/>
      <c r="I127" s="1" t="str">
        <f ca="1">IF(ISNA(VLOOKUP(H127,INDIRECT(G122),2,FALSE)),"",VLOOKUP(H127,INDIRECT(G122),2,FALSE))</f>
        <v/>
      </c>
      <c r="J127" s="1" t="str">
        <f ca="1">IF(ISNA(VLOOKUP(H127,INDIRECT(G122),3,FALSE)),"",VLOOKUP(H127,INDIRECT(G122),3,FALSE))</f>
        <v/>
      </c>
      <c r="K127" s="53"/>
      <c r="L127" s="9">
        <f t="shared" si="16"/>
        <v>0</v>
      </c>
    </row>
    <row r="128" spans="1:12" ht="12" customHeight="1">
      <c r="A128" s="1"/>
      <c r="E128" s="47"/>
      <c r="G128" s="44">
        <v>4</v>
      </c>
      <c r="H128" s="52"/>
      <c r="I128" s="1" t="str">
        <f ca="1">IF(ISNA(VLOOKUP(H128,INDIRECT(G122),2,FALSE)),"",VLOOKUP(H128,INDIRECT(G122),2,FALSE))</f>
        <v/>
      </c>
      <c r="J128" s="1" t="str">
        <f ca="1">IF(ISNA(VLOOKUP(H128,INDIRECT(G122),3,FALSE)),"",VLOOKUP(H128,INDIRECT(G122),3,FALSE))</f>
        <v/>
      </c>
      <c r="K128" s="53"/>
      <c r="L128" s="9">
        <f t="shared" si="16"/>
        <v>0</v>
      </c>
    </row>
    <row r="129" spans="1:12" ht="12" customHeight="1">
      <c r="A129" s="1"/>
      <c r="E129" s="47"/>
      <c r="G129" s="44">
        <v>5</v>
      </c>
      <c r="H129" s="52"/>
      <c r="I129" s="1" t="str">
        <f ca="1">IF(ISNA(VLOOKUP(H129,INDIRECT(G122),2,FALSE)),"",VLOOKUP(H129,INDIRECT(G122),2,FALSE))</f>
        <v/>
      </c>
      <c r="J129" s="1" t="str">
        <f ca="1">IF(ISNA(VLOOKUP(H129,INDIRECT(G122),3,FALSE)),"",VLOOKUP(H129,INDIRECT(G122),3,FALSE))</f>
        <v/>
      </c>
      <c r="K129" s="53"/>
      <c r="L129" s="9">
        <f t="shared" si="16"/>
        <v>0</v>
      </c>
    </row>
    <row r="130" spans="1:12" ht="12" customHeight="1">
      <c r="A130" s="1"/>
      <c r="E130" s="47"/>
      <c r="G130" s="44">
        <v>6</v>
      </c>
      <c r="H130" s="52"/>
      <c r="I130" s="1" t="str">
        <f ca="1">IF(ISNA(VLOOKUP(H130,INDIRECT(G122),2,FALSE)),"",VLOOKUP(H130,INDIRECT(G122),2,FALSE))</f>
        <v/>
      </c>
      <c r="J130" s="1" t="str">
        <f ca="1">IF(ISNA(VLOOKUP(H130,INDIRECT(G122),3,FALSE)),"",VLOOKUP(H130,INDIRECT(G122),3,FALSE))</f>
        <v/>
      </c>
      <c r="K130" s="53"/>
      <c r="L130" s="9">
        <f t="shared" si="16"/>
        <v>0</v>
      </c>
    </row>
    <row r="131" spans="1:12" ht="12" customHeight="1">
      <c r="A131" s="1"/>
      <c r="E131" s="47"/>
    </row>
    <row r="132" spans="1:12" ht="12" customHeight="1">
      <c r="A132" s="1"/>
      <c r="E132" s="47"/>
    </row>
    <row r="133" spans="1:12" ht="12" customHeight="1">
      <c r="A133" s="1"/>
      <c r="E133" s="47"/>
    </row>
    <row r="134" spans="1:12" ht="12" customHeight="1">
      <c r="F134" s="43"/>
    </row>
    <row r="135" spans="1:12" ht="12" customHeight="1">
      <c r="F135" s="43"/>
    </row>
    <row r="136" spans="1:12" ht="12" customHeight="1">
      <c r="F136" s="43"/>
    </row>
    <row r="137" spans="1:12" ht="12" customHeight="1">
      <c r="F137" s="43"/>
    </row>
    <row r="138" spans="1:12" ht="12" customHeight="1">
      <c r="F138" s="43"/>
    </row>
    <row r="139" spans="1:12" ht="12" customHeight="1">
      <c r="F139" s="43"/>
    </row>
    <row r="140" spans="1:12" ht="12" customHeight="1">
      <c r="F140" s="43"/>
    </row>
    <row r="141" spans="1:12" ht="12" customHeight="1">
      <c r="F141" s="43"/>
    </row>
    <row r="142" spans="1:12" ht="12" customHeight="1">
      <c r="F142" s="43"/>
    </row>
    <row r="143" spans="1:12" ht="12" customHeight="1">
      <c r="F143" s="43"/>
    </row>
    <row r="144" spans="1:12" ht="12" customHeight="1">
      <c r="F144" s="43"/>
    </row>
    <row r="145" spans="6:6" ht="12" customHeight="1">
      <c r="F145" s="43"/>
    </row>
    <row r="146" spans="6:6" ht="12" customHeight="1">
      <c r="F146" s="43"/>
    </row>
    <row r="147" spans="6:6" ht="12" customHeight="1">
      <c r="F147" s="43"/>
    </row>
    <row r="148" spans="6:6" ht="12" customHeight="1">
      <c r="F148" s="43"/>
    </row>
    <row r="149" spans="6:6" ht="12" customHeight="1">
      <c r="F149" s="43"/>
    </row>
    <row r="150" spans="6:6" ht="12" customHeight="1">
      <c r="F150" s="43"/>
    </row>
    <row r="151" spans="6:6" ht="12" customHeight="1">
      <c r="F151" s="43"/>
    </row>
    <row r="152" spans="6:6" ht="12" customHeight="1">
      <c r="F152" s="43"/>
    </row>
    <row r="153" spans="6:6" ht="12" customHeight="1">
      <c r="F153" s="43"/>
    </row>
    <row r="154" spans="6:6" ht="12" customHeight="1">
      <c r="F154" s="43"/>
    </row>
    <row r="155" spans="6:6" ht="12" customHeight="1">
      <c r="F155" s="43"/>
    </row>
    <row r="156" spans="6:6" ht="12" customHeight="1">
      <c r="F156" s="43"/>
    </row>
    <row r="157" spans="6:6" ht="12" customHeight="1">
      <c r="F157" s="43"/>
    </row>
    <row r="158" spans="6:6" ht="12" customHeight="1">
      <c r="F158" s="43"/>
    </row>
    <row r="159" spans="6:6" ht="12" customHeight="1">
      <c r="F159" s="43"/>
    </row>
    <row r="160" spans="6:6" ht="12" customHeight="1">
      <c r="F160" s="43"/>
    </row>
  </sheetData>
  <sheetProtection password="CA5D" sheet="1" objects="1" scenarios="1" selectLockedCells="1"/>
  <mergeCells count="1">
    <mergeCell ref="A1:K1"/>
  </mergeCells>
  <pageMargins left="0.11811023622047245" right="0.11811023622047245" top="0.15748031496062992" bottom="0.15748031496062992" header="0" footer="0"/>
  <pageSetup paperSize="9" scale="95" orientation="portrait" horizontalDpi="0" verticalDpi="0" r:id="rId1"/>
  <rowBreaks count="1" manualBreakCount="1">
    <brk id="7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O175"/>
  <sheetViews>
    <sheetView zoomScaleNormal="100" zoomScaleSheetLayoutView="80" workbookViewId="0">
      <selection sqref="A1:K1"/>
    </sheetView>
  </sheetViews>
  <sheetFormatPr defaultRowHeight="12" customHeight="1"/>
  <cols>
    <col min="1" max="1" width="3.7109375" style="44" customWidth="1"/>
    <col min="2" max="2" width="5.28515625" style="47" customWidth="1"/>
    <col min="3" max="3" width="15.7109375" style="1" customWidth="1"/>
    <col min="4" max="4" width="12.7109375" style="1" customWidth="1"/>
    <col min="5" max="5" width="7.28515625" style="49" customWidth="1"/>
    <col min="6" max="6" width="5.5703125" style="1" hidden="1" customWidth="1"/>
    <col min="7" max="7" width="3.7109375" style="44" customWidth="1"/>
    <col min="8" max="8" width="5.28515625" style="47" customWidth="1"/>
    <col min="9" max="9" width="15.7109375" style="1" customWidth="1"/>
    <col min="10" max="10" width="12.7109375" style="1" customWidth="1"/>
    <col min="11" max="11" width="7.28515625" style="47" customWidth="1"/>
    <col min="12" max="12" width="9.140625" style="1" hidden="1" customWidth="1"/>
    <col min="13" max="14" width="9.140625" style="1"/>
    <col min="15" max="15" width="9.140625" style="43"/>
    <col min="16" max="16384" width="9.140625" style="1"/>
  </cols>
  <sheetData>
    <row r="1" spans="1:15" ht="15.9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ht="12" customHeight="1">
      <c r="A2" s="42" t="str">
        <f>SUBSTITUTE(A3," ","")</f>
        <v>Year7Boys100m</v>
      </c>
      <c r="F2" s="43"/>
      <c r="G2" s="42" t="str">
        <f>SUBSTITUTE(G3," ","")</f>
        <v>Year7Boys200m</v>
      </c>
    </row>
    <row r="3" spans="1:15" ht="12" customHeight="1">
      <c r="A3" s="44" t="s">
        <v>1</v>
      </c>
      <c r="D3" s="44" t="s">
        <v>6</v>
      </c>
      <c r="F3" s="43"/>
      <c r="G3" s="44" t="s">
        <v>13</v>
      </c>
      <c r="J3" s="44" t="s">
        <v>6</v>
      </c>
      <c r="K3" s="49"/>
      <c r="L3" s="43"/>
      <c r="O3" s="1"/>
    </row>
    <row r="4" spans="1:15" ht="12" customHeight="1">
      <c r="A4" s="8" t="s">
        <v>2</v>
      </c>
      <c r="B4" s="48" t="s">
        <v>29</v>
      </c>
      <c r="C4" s="8" t="s">
        <v>3</v>
      </c>
      <c r="D4" s="8" t="s">
        <v>5</v>
      </c>
      <c r="E4" s="50" t="s">
        <v>4</v>
      </c>
      <c r="F4" s="43"/>
      <c r="G4" s="8" t="s">
        <v>2</v>
      </c>
      <c r="H4" s="48" t="s">
        <v>29</v>
      </c>
      <c r="I4" s="8" t="s">
        <v>3</v>
      </c>
      <c r="J4" s="8" t="s">
        <v>5</v>
      </c>
      <c r="K4" s="50" t="s">
        <v>4</v>
      </c>
      <c r="L4" s="43"/>
      <c r="O4" s="1"/>
    </row>
    <row r="5" spans="1:15" ht="12" customHeight="1">
      <c r="A5" s="44">
        <v>1</v>
      </c>
      <c r="B5" s="52">
        <v>22</v>
      </c>
      <c r="C5" s="1" t="str">
        <f ca="1">IF(ISNA(VLOOKUP(B5,INDIRECT(A2),2,FALSE)),"",VLOOKUP(B5,INDIRECT(A2),2,FALSE))</f>
        <v>T. Wilson</v>
      </c>
      <c r="D5" s="1" t="str">
        <f ca="1">IF(ISNA(VLOOKUP(B5,INDIRECT(A2),3,FALSE)),"",VLOOKUP(B5,INDIRECT(A2),3,FALSE))</f>
        <v>Allerdale</v>
      </c>
      <c r="E5" s="53">
        <v>14.2</v>
      </c>
      <c r="F5" s="43"/>
      <c r="G5" s="44">
        <v>1</v>
      </c>
      <c r="H5" s="52">
        <v>62</v>
      </c>
      <c r="I5" s="1" t="str">
        <f ca="1">IF(ISNA(VLOOKUP(H5,INDIRECT(G2),2,FALSE)),"",VLOOKUP(H5,INDIRECT(G2),2,FALSE))</f>
        <v>C  Sharples</v>
      </c>
      <c r="J5" s="1" t="str">
        <f ca="1">IF(ISNA(VLOOKUP(H5,INDIRECT(G2),3,FALSE)),"",VLOOKUP(H5,INDIRECT(G2),3,FALSE))</f>
        <v>Barrow</v>
      </c>
      <c r="K5" s="53">
        <v>28.9</v>
      </c>
      <c r="L5" s="43"/>
      <c r="O5" s="1"/>
    </row>
    <row r="6" spans="1:15" ht="12" customHeight="1">
      <c r="A6" s="44">
        <v>2</v>
      </c>
      <c r="B6" s="52">
        <v>62</v>
      </c>
      <c r="C6" s="1" t="str">
        <f ca="1">IF(ISNA(VLOOKUP(B6,INDIRECT(A2),2,FALSE)),"",VLOOKUP(B6,INDIRECT(A2),2,FALSE))</f>
        <v>B Malonne</v>
      </c>
      <c r="D6" s="1" t="str">
        <f ca="1">IF(ISNA(VLOOKUP(B6,INDIRECT(A2),3,FALSE)),"",VLOOKUP(B6,INDIRECT(A2),3,FALSE))</f>
        <v>Barrow</v>
      </c>
      <c r="E6" s="53">
        <v>14.2</v>
      </c>
      <c r="F6" s="43"/>
      <c r="G6" s="44">
        <v>2</v>
      </c>
      <c r="H6" s="52">
        <v>21</v>
      </c>
      <c r="I6" s="1" t="str">
        <f ca="1">IF(ISNA(VLOOKUP(H6,INDIRECT(G2),2,FALSE)),"",VLOOKUP(H6,INDIRECT(G2),2,FALSE))</f>
        <v>S. Taylor</v>
      </c>
      <c r="J6" s="1" t="str">
        <f ca="1">IF(ISNA(VLOOKUP(H6,INDIRECT(G2),3,FALSE)),"",VLOOKUP(H6,INDIRECT(G2),3,FALSE))</f>
        <v>Allerdale</v>
      </c>
      <c r="K6" s="53">
        <v>30</v>
      </c>
      <c r="L6" s="43"/>
      <c r="O6" s="1"/>
    </row>
    <row r="7" spans="1:15" ht="12" customHeight="1">
      <c r="A7" s="44">
        <v>3</v>
      </c>
      <c r="B7" s="52">
        <v>41</v>
      </c>
      <c r="C7" s="1" t="str">
        <f ca="1">IF(ISNA(VLOOKUP(B7,INDIRECT(A2),2,FALSE)),"",VLOOKUP(B7,INDIRECT(A2),2,FALSE))</f>
        <v>D  Lobb</v>
      </c>
      <c r="D7" s="1" t="str">
        <f ca="1">IF(ISNA(VLOOKUP(B7,INDIRECT(A2),3,FALSE)),"",VLOOKUP(B7,INDIRECT(A2),3,FALSE))</f>
        <v>Copeland</v>
      </c>
      <c r="E7" s="53">
        <v>14.3</v>
      </c>
      <c r="F7" s="43"/>
      <c r="G7" s="44">
        <v>3</v>
      </c>
      <c r="H7" s="52">
        <v>51</v>
      </c>
      <c r="I7" s="1" t="str">
        <f ca="1">IF(ISNA(VLOOKUP(H7,INDIRECT(G2),2,FALSE)),"",VLOOKUP(H7,INDIRECT(G2),2,FALSE))</f>
        <v>G Hornby</v>
      </c>
      <c r="J7" s="1" t="str">
        <f ca="1">IF(ISNA(VLOOKUP(H7,INDIRECT(G2),3,FALSE)),"",VLOOKUP(H7,INDIRECT(G2),3,FALSE))</f>
        <v>South Lakes</v>
      </c>
      <c r="K7" s="53">
        <v>30.6</v>
      </c>
      <c r="L7" s="43"/>
      <c r="O7" s="1"/>
    </row>
    <row r="8" spans="1:15" ht="12" customHeight="1">
      <c r="A8" s="44">
        <v>4</v>
      </c>
      <c r="B8" s="52">
        <v>31</v>
      </c>
      <c r="C8" s="1" t="str">
        <f ca="1">IF(ISNA(VLOOKUP(B8,INDIRECT(A2),2,FALSE)),"",VLOOKUP(B8,INDIRECT(A2),2,FALSE))</f>
        <v>D Dickinson</v>
      </c>
      <c r="D8" s="1" t="str">
        <f ca="1">IF(ISNA(VLOOKUP(B8,INDIRECT(A2),3,FALSE)),"",VLOOKUP(B8,INDIRECT(A2),3,FALSE))</f>
        <v>Eden</v>
      </c>
      <c r="E8" s="53">
        <v>14.4</v>
      </c>
      <c r="F8" s="43"/>
      <c r="G8" s="44">
        <v>4</v>
      </c>
      <c r="H8" s="52">
        <v>32</v>
      </c>
      <c r="I8" s="1" t="str">
        <f ca="1">IF(ISNA(VLOOKUP(H8,INDIRECT(G2),2,FALSE)),"",VLOOKUP(H8,INDIRECT(G2),2,FALSE))</f>
        <v>J Robinson</v>
      </c>
      <c r="J8" s="1" t="str">
        <f ca="1">IF(ISNA(VLOOKUP(H8,INDIRECT(G2),3,FALSE)),"",VLOOKUP(H8,INDIRECT(G2),3,FALSE))</f>
        <v>Eden</v>
      </c>
      <c r="K8" s="53">
        <v>30.6</v>
      </c>
      <c r="L8" s="43"/>
      <c r="O8" s="1"/>
    </row>
    <row r="9" spans="1:15" ht="12" customHeight="1">
      <c r="A9" s="44">
        <v>5</v>
      </c>
      <c r="B9" s="52">
        <v>12</v>
      </c>
      <c r="C9" s="1" t="str">
        <f ca="1">IF(ISNA(VLOOKUP(B9,INDIRECT(A2),2,FALSE)),"",VLOOKUP(B9,INDIRECT(A2),2,FALSE))</f>
        <v>M Williamson</v>
      </c>
      <c r="D9" s="1" t="str">
        <f ca="1">IF(ISNA(VLOOKUP(B9,INDIRECT(A2),3,FALSE)),"",VLOOKUP(B9,INDIRECT(A2),3,FALSE))</f>
        <v>Carlisle</v>
      </c>
      <c r="E9" s="53">
        <v>14.6</v>
      </c>
      <c r="F9" s="43"/>
      <c r="G9" s="44">
        <v>5</v>
      </c>
      <c r="H9" s="52">
        <v>41</v>
      </c>
      <c r="I9" s="1" t="str">
        <f ca="1">IF(ISNA(VLOOKUP(H9,INDIRECT(G2),2,FALSE)),"",VLOOKUP(H9,INDIRECT(G2),2,FALSE))</f>
        <v>J Elliot</v>
      </c>
      <c r="J9" s="1" t="str">
        <f ca="1">IF(ISNA(VLOOKUP(H9,INDIRECT(G2),3,FALSE)),"",VLOOKUP(H9,INDIRECT(G2),3,FALSE))</f>
        <v>Copeland</v>
      </c>
      <c r="K9" s="53">
        <v>31.1</v>
      </c>
      <c r="L9" s="43"/>
      <c r="O9" s="1"/>
    </row>
    <row r="10" spans="1:15" ht="12" customHeight="1">
      <c r="A10" s="44">
        <v>6</v>
      </c>
      <c r="B10" s="52">
        <v>51</v>
      </c>
      <c r="C10" s="1" t="str">
        <f ca="1">IF(ISNA(VLOOKUP(B10,INDIRECT(A2),2,FALSE)),"",VLOOKUP(B10,INDIRECT(A2),2,FALSE))</f>
        <v>N Wilson</v>
      </c>
      <c r="D10" s="1" t="str">
        <f ca="1">IF(ISNA(VLOOKUP(B10,INDIRECT(A2),3,FALSE)),"",VLOOKUP(B10,INDIRECT(A2),3,FALSE))</f>
        <v>South Lakes</v>
      </c>
      <c r="E10" s="53">
        <v>15.1</v>
      </c>
      <c r="F10" s="43"/>
      <c r="G10" s="44">
        <v>6</v>
      </c>
      <c r="H10" s="52">
        <v>12</v>
      </c>
      <c r="I10" s="1" t="str">
        <f ca="1">IF(ISNA(VLOOKUP(H10,INDIRECT(G2),2,FALSE)),"",VLOOKUP(H10,INDIRECT(G2),2,FALSE))</f>
        <v>J Halverson</v>
      </c>
      <c r="J10" s="1" t="str">
        <f ca="1">IF(ISNA(VLOOKUP(H10,INDIRECT(G2),3,FALSE)),"",VLOOKUP(H10,INDIRECT(G2),3,FALSE))</f>
        <v>Carlisle</v>
      </c>
      <c r="K10" s="53">
        <v>31.4</v>
      </c>
      <c r="L10" s="43"/>
      <c r="O10" s="1"/>
    </row>
    <row r="11" spans="1:15" ht="12" customHeight="1">
      <c r="A11" s="42"/>
      <c r="F11" s="43"/>
      <c r="K11" s="49"/>
      <c r="L11" s="43"/>
      <c r="O11" s="1"/>
    </row>
    <row r="12" spans="1:15" ht="12" customHeight="1">
      <c r="A12" s="44" t="s">
        <v>1</v>
      </c>
      <c r="D12" s="44" t="s">
        <v>7</v>
      </c>
      <c r="F12" s="43"/>
      <c r="G12" s="44" t="s">
        <v>13</v>
      </c>
      <c r="J12" s="44" t="s">
        <v>7</v>
      </c>
      <c r="K12" s="49"/>
      <c r="L12" s="43"/>
      <c r="O12" s="1"/>
    </row>
    <row r="13" spans="1:15" ht="12" customHeight="1">
      <c r="A13" s="8" t="s">
        <v>2</v>
      </c>
      <c r="B13" s="48" t="s">
        <v>29</v>
      </c>
      <c r="C13" s="8" t="s">
        <v>3</v>
      </c>
      <c r="D13" s="8" t="s">
        <v>5</v>
      </c>
      <c r="E13" s="50" t="s">
        <v>4</v>
      </c>
      <c r="F13" s="43"/>
      <c r="G13" s="8" t="s">
        <v>2</v>
      </c>
      <c r="H13" s="48" t="s">
        <v>29</v>
      </c>
      <c r="I13" s="8" t="s">
        <v>3</v>
      </c>
      <c r="J13" s="8" t="s">
        <v>5</v>
      </c>
      <c r="K13" s="50" t="s">
        <v>4</v>
      </c>
      <c r="L13" s="43"/>
      <c r="O13" s="1"/>
    </row>
    <row r="14" spans="1:15" ht="12" customHeight="1">
      <c r="A14" s="44">
        <v>1</v>
      </c>
      <c r="B14" s="52">
        <v>61</v>
      </c>
      <c r="C14" s="1" t="str">
        <f ca="1">IF(ISNA(VLOOKUP(B14,INDIRECT(A2),2,FALSE)),"",VLOOKUP(B14,INDIRECT(A2),2,FALSE))</f>
        <v>I Ferreira</v>
      </c>
      <c r="D14" s="1" t="str">
        <f ca="1">IF(ISNA(VLOOKUP(B14,INDIRECT(A2),3,FALSE)),"",VLOOKUP(B14,INDIRECT(A2),3,FALSE))</f>
        <v>Barrow</v>
      </c>
      <c r="E14" s="53">
        <v>13.4</v>
      </c>
      <c r="F14" s="43"/>
      <c r="G14" s="44">
        <v>1</v>
      </c>
      <c r="H14" s="52">
        <v>61</v>
      </c>
      <c r="I14" s="1" t="str">
        <f ca="1">IF(ISNA(VLOOKUP(H14,INDIRECT(G2),2,FALSE)),"",VLOOKUP(H14,INDIRECT(G2),2,FALSE))</f>
        <v>I Ferreira</v>
      </c>
      <c r="J14" s="1" t="str">
        <f ca="1">IF(ISNA(VLOOKUP(H14,INDIRECT(G2),3,FALSE)),"",VLOOKUP(H14,INDIRECT(G2),3,FALSE))</f>
        <v>Barrow</v>
      </c>
      <c r="K14" s="53">
        <v>27.8</v>
      </c>
      <c r="L14" s="43"/>
      <c r="O14" s="1"/>
    </row>
    <row r="15" spans="1:15" ht="12" customHeight="1">
      <c r="A15" s="44">
        <v>2</v>
      </c>
      <c r="B15" s="52">
        <v>21</v>
      </c>
      <c r="C15" s="1" t="str">
        <f ca="1">IF(ISNA(VLOOKUP(B15,INDIRECT(A2),2,FALSE)),"",VLOOKUP(B15,INDIRECT(A2),2,FALSE))</f>
        <v>L. Lightfoot</v>
      </c>
      <c r="D15" s="1" t="str">
        <f ca="1">IF(ISNA(VLOOKUP(B15,INDIRECT(A2),3,FALSE)),"",VLOOKUP(B15,INDIRECT(A2),3,FALSE))</f>
        <v>Allerdale</v>
      </c>
      <c r="E15" s="53">
        <v>14.2</v>
      </c>
      <c r="F15" s="43"/>
      <c r="G15" s="44">
        <v>2</v>
      </c>
      <c r="H15" s="52">
        <v>31</v>
      </c>
      <c r="I15" s="1" t="str">
        <f ca="1">IF(ISNA(VLOOKUP(H15,INDIRECT(G2),2,FALSE)),"",VLOOKUP(H15,INDIRECT(G2),2,FALSE))</f>
        <v>D Dickinson</v>
      </c>
      <c r="J15" s="1" t="str">
        <f ca="1">IF(ISNA(VLOOKUP(H15,INDIRECT(G2),3,FALSE)),"",VLOOKUP(H15,INDIRECT(G2),3,FALSE))</f>
        <v>Eden</v>
      </c>
      <c r="K15" s="53">
        <v>28.7</v>
      </c>
      <c r="L15" s="43"/>
      <c r="O15" s="1"/>
    </row>
    <row r="16" spans="1:15" ht="12" customHeight="1">
      <c r="A16" s="44">
        <v>3</v>
      </c>
      <c r="B16" s="52">
        <v>11</v>
      </c>
      <c r="C16" s="1" t="str">
        <f ca="1">IF(ISNA(VLOOKUP(B16,INDIRECT(A2),2,FALSE)),"",VLOOKUP(B16,INDIRECT(A2),2,FALSE))</f>
        <v>J Galloway</v>
      </c>
      <c r="D16" s="1" t="str">
        <f ca="1">IF(ISNA(VLOOKUP(B16,INDIRECT(A2),3,FALSE)),"",VLOOKUP(B16,INDIRECT(A2),3,FALSE))</f>
        <v>Carlisle</v>
      </c>
      <c r="E16" s="53">
        <v>14.6</v>
      </c>
      <c r="F16" s="43"/>
      <c r="G16" s="44">
        <v>3</v>
      </c>
      <c r="H16" s="52">
        <v>22</v>
      </c>
      <c r="I16" s="1" t="str">
        <f ca="1">IF(ISNA(VLOOKUP(H16,INDIRECT(G2),2,FALSE)),"",VLOOKUP(H16,INDIRECT(G2),2,FALSE))</f>
        <v>D. Osbourne</v>
      </c>
      <c r="J16" s="1" t="str">
        <f ca="1">IF(ISNA(VLOOKUP(H16,INDIRECT(G2),3,FALSE)),"",VLOOKUP(H16,INDIRECT(G2),3,FALSE))</f>
        <v>Allerdale</v>
      </c>
      <c r="K16" s="53">
        <v>29.6</v>
      </c>
      <c r="L16" s="43"/>
      <c r="O16" s="1"/>
    </row>
    <row r="17" spans="1:15" ht="12" customHeight="1">
      <c r="A17" s="44">
        <v>4</v>
      </c>
      <c r="B17" s="52">
        <v>32</v>
      </c>
      <c r="C17" s="1" t="str">
        <f ca="1">IF(ISNA(VLOOKUP(B17,INDIRECT(A2),2,FALSE)),"",VLOOKUP(B17,INDIRECT(A2),2,FALSE))</f>
        <v>C. Harkes</v>
      </c>
      <c r="D17" s="1" t="str">
        <f ca="1">IF(ISNA(VLOOKUP(B17,INDIRECT(A2),3,FALSE)),"",VLOOKUP(B17,INDIRECT(A2),3,FALSE))</f>
        <v>Eden</v>
      </c>
      <c r="E17" s="53">
        <v>14.7</v>
      </c>
      <c r="F17" s="43"/>
      <c r="G17" s="44">
        <v>4</v>
      </c>
      <c r="H17" s="52">
        <v>52</v>
      </c>
      <c r="I17" s="1" t="str">
        <f ca="1">IF(ISNA(VLOOKUP(H17,INDIRECT(G2),2,FALSE)),"",VLOOKUP(H17,INDIRECT(G2),2,FALSE))</f>
        <v>M Paxton</v>
      </c>
      <c r="J17" s="1" t="str">
        <f ca="1">IF(ISNA(VLOOKUP(H17,INDIRECT(G2),3,FALSE)),"",VLOOKUP(H17,INDIRECT(G2),3,FALSE))</f>
        <v>South Lakes</v>
      </c>
      <c r="K17" s="53">
        <v>30.3</v>
      </c>
      <c r="L17" s="43"/>
      <c r="O17" s="1"/>
    </row>
    <row r="18" spans="1:15" ht="12" customHeight="1">
      <c r="A18" s="44">
        <v>5</v>
      </c>
      <c r="B18" s="52">
        <v>52</v>
      </c>
      <c r="C18" s="1" t="str">
        <f ca="1">IF(ISNA(VLOOKUP(B18,INDIRECT(A2),2,FALSE)),"",VLOOKUP(B18,INDIRECT(A2),2,FALSE))</f>
        <v>J.Jones</v>
      </c>
      <c r="D18" s="1" t="str">
        <f ca="1">IF(ISNA(VLOOKUP(B18,INDIRECT(A2),3,FALSE)),"",VLOOKUP(B18,INDIRECT(A2),3,FALSE))</f>
        <v>South Lakes</v>
      </c>
      <c r="E18" s="53">
        <v>15.1</v>
      </c>
      <c r="F18" s="43"/>
      <c r="G18" s="44">
        <v>5</v>
      </c>
      <c r="H18" s="52">
        <v>11</v>
      </c>
      <c r="I18" s="1" t="str">
        <f ca="1">IF(ISNA(VLOOKUP(H18,INDIRECT(G2),2,FALSE)),"",VLOOKUP(H18,INDIRECT(G2),2,FALSE))</f>
        <v>K Bell</v>
      </c>
      <c r="J18" s="1" t="str">
        <f ca="1">IF(ISNA(VLOOKUP(H18,INDIRECT(G2),3,FALSE)),"",VLOOKUP(H18,INDIRECT(G2),3,FALSE))</f>
        <v>Carlisle</v>
      </c>
      <c r="K18" s="53">
        <v>30.4</v>
      </c>
      <c r="L18" s="43"/>
      <c r="O18" s="1"/>
    </row>
    <row r="19" spans="1:15" ht="12" customHeight="1">
      <c r="A19" s="44">
        <v>6</v>
      </c>
      <c r="B19" s="52">
        <v>42</v>
      </c>
      <c r="C19" s="1" t="str">
        <f ca="1">IF(ISNA(VLOOKUP(B19,INDIRECT(A2),2,FALSE)),"",VLOOKUP(B19,INDIRECT(A2),2,FALSE))</f>
        <v>J Ennis</v>
      </c>
      <c r="D19" s="1" t="str">
        <f ca="1">IF(ISNA(VLOOKUP(B19,INDIRECT(A2),3,FALSE)),"",VLOOKUP(B19,INDIRECT(A2),3,FALSE))</f>
        <v>Copeland</v>
      </c>
      <c r="E19" s="53">
        <v>15.3</v>
      </c>
      <c r="F19" s="43"/>
      <c r="G19" s="44">
        <v>6</v>
      </c>
      <c r="H19" s="52">
        <v>42</v>
      </c>
      <c r="I19" s="1" t="str">
        <f ca="1">IF(ISNA(VLOOKUP(H19,INDIRECT(G2),2,FALSE)),"",VLOOKUP(H19,INDIRECT(G2),2,FALSE))</f>
        <v>T Houghton</v>
      </c>
      <c r="J19" s="1" t="str">
        <f ca="1">IF(ISNA(VLOOKUP(H19,INDIRECT(G2),3,FALSE)),"",VLOOKUP(H19,INDIRECT(G2),3,FALSE))</f>
        <v>Copeland</v>
      </c>
      <c r="K19" s="53">
        <v>33.299999999999997</v>
      </c>
      <c r="L19" s="43"/>
      <c r="O19" s="1"/>
    </row>
    <row r="20" spans="1:15" ht="12" customHeight="1">
      <c r="A20" s="42"/>
      <c r="F20" s="43"/>
      <c r="K20" s="49"/>
      <c r="L20" s="43"/>
      <c r="O20" s="1"/>
    </row>
    <row r="21" spans="1:15" ht="12" customHeight="1">
      <c r="A21" s="44" t="s">
        <v>1</v>
      </c>
      <c r="D21" s="45" t="s">
        <v>8</v>
      </c>
      <c r="F21" s="43"/>
      <c r="G21" s="44" t="s">
        <v>13</v>
      </c>
      <c r="J21" s="45" t="s">
        <v>8</v>
      </c>
      <c r="K21" s="49"/>
      <c r="L21" s="43"/>
      <c r="O21" s="1"/>
    </row>
    <row r="22" spans="1:15" ht="12" customHeight="1">
      <c r="A22" s="8" t="s">
        <v>2</v>
      </c>
      <c r="B22" s="48" t="s">
        <v>29</v>
      </c>
      <c r="C22" s="8" t="s">
        <v>3</v>
      </c>
      <c r="D22" s="8" t="s">
        <v>5</v>
      </c>
      <c r="E22" s="50" t="s">
        <v>4</v>
      </c>
      <c r="F22" s="43"/>
      <c r="G22" s="8" t="s">
        <v>2</v>
      </c>
      <c r="H22" s="48" t="s">
        <v>29</v>
      </c>
      <c r="I22" s="8" t="s">
        <v>3</v>
      </c>
      <c r="J22" s="8" t="s">
        <v>5</v>
      </c>
      <c r="K22" s="50" t="s">
        <v>4</v>
      </c>
      <c r="L22" s="43"/>
      <c r="O22" s="1"/>
    </row>
    <row r="23" spans="1:15" ht="12" customHeight="1">
      <c r="A23" s="44">
        <v>1</v>
      </c>
      <c r="B23" s="52">
        <v>61</v>
      </c>
      <c r="C23" s="1" t="str">
        <f ca="1">IF(ISNA(VLOOKUP(B23,INDIRECT(A2),2,FALSE)),"",VLOOKUP(B23,INDIRECT(A2),2,FALSE))</f>
        <v>I Ferreira</v>
      </c>
      <c r="D23" s="1" t="str">
        <f ca="1">IF(ISNA(VLOOKUP(B23,INDIRECT(A2),3,FALSE)),"",VLOOKUP(B23,INDIRECT(A2),3,FALSE))</f>
        <v>Barrow</v>
      </c>
      <c r="E23" s="53">
        <v>13.9</v>
      </c>
      <c r="F23" s="9">
        <f t="shared" ref="F23:F28" si="0">IF(OR(B23="",B23=0,E23="",E23=0),0,VLOOKUP(A23,A_Final_Points,2,FALSE))</f>
        <v>12</v>
      </c>
      <c r="G23" s="44">
        <v>1</v>
      </c>
      <c r="H23" s="52">
        <v>61</v>
      </c>
      <c r="I23" s="1" t="str">
        <f ca="1">IF(ISNA(VLOOKUP(H23,INDIRECT(G2),2,FALSE)),"",VLOOKUP(H23,INDIRECT(G2),2,FALSE))</f>
        <v>I Ferreira</v>
      </c>
      <c r="J23" s="1" t="str">
        <f ca="1">IF(ISNA(VLOOKUP(H23,INDIRECT(G2),3,FALSE)),"",VLOOKUP(H23,INDIRECT(G2),3,FALSE))</f>
        <v>Barrow</v>
      </c>
      <c r="K23" s="53">
        <v>20.2</v>
      </c>
      <c r="L23" s="9">
        <f t="shared" ref="L23:L28" si="1">IF(OR(H23="",H23=0,K23="",K23=0),0,VLOOKUP(G23,A_Final_Points,2,FALSE))</f>
        <v>12</v>
      </c>
      <c r="O23" s="1"/>
    </row>
    <row r="24" spans="1:15" ht="12" customHeight="1">
      <c r="A24" s="44">
        <v>2</v>
      </c>
      <c r="B24" s="52">
        <v>31</v>
      </c>
      <c r="C24" s="1" t="str">
        <f ca="1">IF(ISNA(VLOOKUP(B24,INDIRECT(A2),2,FALSE)),"",VLOOKUP(B24,INDIRECT(A2),2,FALSE))</f>
        <v>D Dickinson</v>
      </c>
      <c r="D24" s="1" t="str">
        <f ca="1">IF(ISNA(VLOOKUP(B24,INDIRECT(A2),3,FALSE)),"",VLOOKUP(B24,INDIRECT(A2),3,FALSE))</f>
        <v>Eden</v>
      </c>
      <c r="E24" s="53">
        <v>14.2</v>
      </c>
      <c r="F24" s="9">
        <f t="shared" si="0"/>
        <v>11</v>
      </c>
      <c r="G24" s="44">
        <v>2</v>
      </c>
      <c r="H24" s="52">
        <v>62</v>
      </c>
      <c r="I24" s="1" t="str">
        <f ca="1">IF(ISNA(VLOOKUP(H24,INDIRECT(G2),2,FALSE)),"",VLOOKUP(H24,INDIRECT(G2),2,FALSE))</f>
        <v>C  Sharples</v>
      </c>
      <c r="J24" s="1" t="str">
        <f ca="1">IF(ISNA(VLOOKUP(H24,INDIRECT(G2),3,FALSE)),"",VLOOKUP(H24,INDIRECT(G2),3,FALSE))</f>
        <v>Barrow</v>
      </c>
      <c r="K24" s="53">
        <v>28.8</v>
      </c>
      <c r="L24" s="9">
        <f t="shared" si="1"/>
        <v>11</v>
      </c>
      <c r="O24" s="1"/>
    </row>
    <row r="25" spans="1:15" ht="12" customHeight="1">
      <c r="A25" s="44">
        <v>3</v>
      </c>
      <c r="B25" s="52">
        <v>62</v>
      </c>
      <c r="C25" s="1" t="str">
        <f ca="1">IF(ISNA(VLOOKUP(B25,INDIRECT(A2),2,FALSE)),"",VLOOKUP(B25,INDIRECT(A2),2,FALSE))</f>
        <v>B Malonne</v>
      </c>
      <c r="D25" s="1" t="str">
        <f ca="1">IF(ISNA(VLOOKUP(B25,INDIRECT(A2),3,FALSE)),"",VLOOKUP(B25,INDIRECT(A2),3,FALSE))</f>
        <v>Barrow</v>
      </c>
      <c r="E25" s="53">
        <v>14.2</v>
      </c>
      <c r="F25" s="9">
        <f t="shared" si="0"/>
        <v>10</v>
      </c>
      <c r="G25" s="44">
        <v>3</v>
      </c>
      <c r="H25" s="52">
        <v>22</v>
      </c>
      <c r="I25" s="1" t="str">
        <f ca="1">IF(ISNA(VLOOKUP(H25,INDIRECT(G2),2,FALSE)),"",VLOOKUP(H25,INDIRECT(G2),2,FALSE))</f>
        <v>D. Osbourne</v>
      </c>
      <c r="J25" s="1" t="str">
        <f ca="1">IF(ISNA(VLOOKUP(H25,INDIRECT(G2),3,FALSE)),"",VLOOKUP(H25,INDIRECT(G2),3,FALSE))</f>
        <v>Allerdale</v>
      </c>
      <c r="K25" s="53">
        <v>29.4</v>
      </c>
      <c r="L25" s="9">
        <f t="shared" si="1"/>
        <v>10</v>
      </c>
      <c r="O25" s="1"/>
    </row>
    <row r="26" spans="1:15" ht="12" customHeight="1">
      <c r="A26" s="44">
        <v>4</v>
      </c>
      <c r="B26" s="52">
        <v>22</v>
      </c>
      <c r="C26" s="1" t="str">
        <f ca="1">IF(ISNA(VLOOKUP(B26,INDIRECT(A2),2,FALSE)),"",VLOOKUP(B26,INDIRECT(A2),2,FALSE))</f>
        <v>T. Wilson</v>
      </c>
      <c r="D26" s="1" t="str">
        <f ca="1">IF(ISNA(VLOOKUP(B26,INDIRECT(A2),3,FALSE)),"",VLOOKUP(B26,INDIRECT(A2),3,FALSE))</f>
        <v>Allerdale</v>
      </c>
      <c r="E26" s="53">
        <v>14.3</v>
      </c>
      <c r="F26" s="9">
        <f t="shared" si="0"/>
        <v>9</v>
      </c>
      <c r="G26" s="44">
        <v>4</v>
      </c>
      <c r="H26" s="52">
        <v>52</v>
      </c>
      <c r="I26" s="1" t="str">
        <f ca="1">IF(ISNA(VLOOKUP(H26,INDIRECT(G2),2,FALSE)),"",VLOOKUP(H26,INDIRECT(G2),2,FALSE))</f>
        <v>M Paxton</v>
      </c>
      <c r="J26" s="1" t="str">
        <f ca="1">IF(ISNA(VLOOKUP(H26,INDIRECT(G2),3,FALSE)),"",VLOOKUP(H26,INDIRECT(G2),3,FALSE))</f>
        <v>South Lakes</v>
      </c>
      <c r="K26" s="53">
        <v>50.4</v>
      </c>
      <c r="L26" s="9">
        <f t="shared" si="1"/>
        <v>9</v>
      </c>
      <c r="O26" s="1"/>
    </row>
    <row r="27" spans="1:15" ht="12" customHeight="1">
      <c r="A27" s="44">
        <v>5</v>
      </c>
      <c r="B27" s="52">
        <v>41</v>
      </c>
      <c r="C27" s="1" t="str">
        <f ca="1">IF(ISNA(VLOOKUP(B27,INDIRECT(A2),2,FALSE)),"",VLOOKUP(B27,INDIRECT(A2),2,FALSE))</f>
        <v>D  Lobb</v>
      </c>
      <c r="D27" s="1" t="str">
        <f ca="1">IF(ISNA(VLOOKUP(B27,INDIRECT(A2),3,FALSE)),"",VLOOKUP(B27,INDIRECT(A2),3,FALSE))</f>
        <v>Copeland</v>
      </c>
      <c r="E27" s="53">
        <v>14.3</v>
      </c>
      <c r="F27" s="9">
        <f t="shared" si="0"/>
        <v>8</v>
      </c>
      <c r="G27" s="44">
        <v>5</v>
      </c>
      <c r="H27" s="52">
        <v>21</v>
      </c>
      <c r="I27" s="1" t="str">
        <f ca="1">IF(ISNA(VLOOKUP(H27,INDIRECT(G2),2,FALSE)),"",VLOOKUP(H27,INDIRECT(G2),2,FALSE))</f>
        <v>S. Taylor</v>
      </c>
      <c r="J27" s="1" t="str">
        <f ca="1">IF(ISNA(VLOOKUP(H27,INDIRECT(G2),3,FALSE)),"",VLOOKUP(H27,INDIRECT(G2),3,FALSE))</f>
        <v>Allerdale</v>
      </c>
      <c r="K27" s="53">
        <v>30.6</v>
      </c>
      <c r="L27" s="9">
        <f t="shared" si="1"/>
        <v>8</v>
      </c>
      <c r="O27" s="1"/>
    </row>
    <row r="28" spans="1:15" ht="12" customHeight="1">
      <c r="A28" s="44">
        <v>6</v>
      </c>
      <c r="B28" s="52">
        <v>21</v>
      </c>
      <c r="C28" s="1" t="str">
        <f ca="1">IF(ISNA(VLOOKUP(B28,INDIRECT(A2),2,FALSE)),"",VLOOKUP(B28,INDIRECT(A2),2,FALSE))</f>
        <v>L. Lightfoot</v>
      </c>
      <c r="D28" s="1" t="str">
        <f ca="1">IF(ISNA(VLOOKUP(B28,INDIRECT(A2),3,FALSE)),"",VLOOKUP(B28,INDIRECT(A2),3,FALSE))</f>
        <v>Allerdale</v>
      </c>
      <c r="E28" s="53">
        <v>14.9</v>
      </c>
      <c r="F28" s="9">
        <f t="shared" si="0"/>
        <v>7</v>
      </c>
      <c r="G28" s="44">
        <v>6</v>
      </c>
      <c r="H28" s="52">
        <v>51</v>
      </c>
      <c r="I28" s="1" t="str">
        <f ca="1">IF(ISNA(VLOOKUP(H28,INDIRECT(G2),2,FALSE)),"",VLOOKUP(H28,INDIRECT(G2),2,FALSE))</f>
        <v>G Hornby</v>
      </c>
      <c r="J28" s="1" t="str">
        <f ca="1">IF(ISNA(VLOOKUP(H28,INDIRECT(G2),3,FALSE)),"",VLOOKUP(H28,INDIRECT(G2),3,FALSE))</f>
        <v>South Lakes</v>
      </c>
      <c r="K28" s="53">
        <v>31</v>
      </c>
      <c r="L28" s="9">
        <f t="shared" si="1"/>
        <v>7</v>
      </c>
      <c r="O28" s="1"/>
    </row>
    <row r="29" spans="1:15" ht="12" customHeight="1">
      <c r="A29" s="42"/>
      <c r="F29" s="9"/>
      <c r="K29" s="49"/>
      <c r="L29" s="9"/>
      <c r="O29" s="1"/>
    </row>
    <row r="30" spans="1:15" ht="12" customHeight="1">
      <c r="A30" s="44" t="s">
        <v>1</v>
      </c>
      <c r="D30" s="44" t="s">
        <v>9</v>
      </c>
      <c r="F30" s="43"/>
      <c r="G30" s="44" t="s">
        <v>13</v>
      </c>
      <c r="J30" s="44" t="s">
        <v>9</v>
      </c>
      <c r="K30" s="49"/>
      <c r="L30" s="43"/>
      <c r="O30" s="1"/>
    </row>
    <row r="31" spans="1:15" ht="12" customHeight="1">
      <c r="A31" s="8" t="s">
        <v>2</v>
      </c>
      <c r="B31" s="48" t="s">
        <v>29</v>
      </c>
      <c r="C31" s="8" t="s">
        <v>3</v>
      </c>
      <c r="D31" s="8" t="s">
        <v>5</v>
      </c>
      <c r="E31" s="50" t="s">
        <v>4</v>
      </c>
      <c r="F31" s="43"/>
      <c r="G31" s="8" t="s">
        <v>2</v>
      </c>
      <c r="H31" s="48" t="s">
        <v>29</v>
      </c>
      <c r="I31" s="8" t="s">
        <v>3</v>
      </c>
      <c r="J31" s="8" t="s">
        <v>5</v>
      </c>
      <c r="K31" s="50" t="s">
        <v>4</v>
      </c>
      <c r="L31" s="43"/>
      <c r="O31" s="1"/>
    </row>
    <row r="32" spans="1:15" ht="12" customHeight="1">
      <c r="A32" s="44">
        <v>1</v>
      </c>
      <c r="B32" s="52">
        <v>11</v>
      </c>
      <c r="C32" s="1" t="str">
        <f ca="1">IF(ISNA(VLOOKUP(B32,INDIRECT(A2),2,FALSE)),"",VLOOKUP(B32,INDIRECT(A2),2,FALSE))</f>
        <v>J Galloway</v>
      </c>
      <c r="D32" s="1" t="str">
        <f ca="1">IF(ISNA(VLOOKUP(B32,INDIRECT(A2),3,FALSE)),"",VLOOKUP(B32,INDIRECT(A2),3,FALSE))</f>
        <v>Carlisle</v>
      </c>
      <c r="E32" s="53">
        <v>14.5</v>
      </c>
      <c r="F32" s="9">
        <f t="shared" ref="F32:F37" si="2">IF(OR(B32="",B32=0,E32="",E32=0),0,VLOOKUP(A32,B_Final_Points,2,FALSE))</f>
        <v>6</v>
      </c>
      <c r="G32" s="44">
        <v>1</v>
      </c>
      <c r="H32" s="52">
        <v>11</v>
      </c>
      <c r="I32" s="1" t="str">
        <f ca="1">IF(ISNA(VLOOKUP(H32,INDIRECT(G2),2,FALSE)),"",VLOOKUP(H32,INDIRECT(G2),2,FALSE))</f>
        <v>K Bell</v>
      </c>
      <c r="J32" s="1" t="str">
        <f ca="1">IF(ISNA(VLOOKUP(H32,INDIRECT(G2),3,FALSE)),"",VLOOKUP(H32,INDIRECT(G2),3,FALSE))</f>
        <v>Carlisle</v>
      </c>
      <c r="K32" s="53">
        <v>31.1</v>
      </c>
      <c r="L32" s="9">
        <f t="shared" ref="L32:L37" si="3">IF(OR(H32="",H32=0,K32="",K32=0),0,VLOOKUP(G32,B_Final_Points,2,FALSE))</f>
        <v>6</v>
      </c>
      <c r="O32" s="1"/>
    </row>
    <row r="33" spans="1:15" ht="12" customHeight="1">
      <c r="A33" s="44">
        <v>2</v>
      </c>
      <c r="B33" s="52">
        <v>32</v>
      </c>
      <c r="C33" s="1" t="str">
        <f ca="1">IF(ISNA(VLOOKUP(B33,INDIRECT(A2),2,FALSE)),"",VLOOKUP(B33,INDIRECT(A2),2,FALSE))</f>
        <v>C. Harkes</v>
      </c>
      <c r="D33" s="1" t="str">
        <f ca="1">IF(ISNA(VLOOKUP(B33,INDIRECT(A2),3,FALSE)),"",VLOOKUP(B33,INDIRECT(A2),3,FALSE))</f>
        <v>Eden</v>
      </c>
      <c r="E33" s="53">
        <v>14.8</v>
      </c>
      <c r="F33" s="9">
        <f t="shared" si="2"/>
        <v>5</v>
      </c>
      <c r="G33" s="44">
        <v>2</v>
      </c>
      <c r="H33" s="52">
        <v>32</v>
      </c>
      <c r="I33" s="1" t="str">
        <f ca="1">IF(ISNA(VLOOKUP(H33,INDIRECT(G2),2,FALSE)),"",VLOOKUP(H33,INDIRECT(G2),2,FALSE))</f>
        <v>J Robinson</v>
      </c>
      <c r="J33" s="1" t="str">
        <f ca="1">IF(ISNA(VLOOKUP(H33,INDIRECT(G2),3,FALSE)),"",VLOOKUP(H33,INDIRECT(G2),3,FALSE))</f>
        <v>Eden</v>
      </c>
      <c r="K33" s="53">
        <v>31.2</v>
      </c>
      <c r="L33" s="9">
        <f t="shared" si="3"/>
        <v>5</v>
      </c>
      <c r="O33" s="1"/>
    </row>
    <row r="34" spans="1:15" ht="12" customHeight="1">
      <c r="A34" s="44">
        <v>3</v>
      </c>
      <c r="B34" s="52">
        <v>12</v>
      </c>
      <c r="C34" s="1" t="str">
        <f ca="1">IF(ISNA(VLOOKUP(B34,INDIRECT(A2),2,FALSE)),"",VLOOKUP(B34,INDIRECT(A2),2,FALSE))</f>
        <v>M Williamson</v>
      </c>
      <c r="D34" s="1" t="str">
        <f ca="1">IF(ISNA(VLOOKUP(B34,INDIRECT(A2),3,FALSE)),"",VLOOKUP(B34,INDIRECT(A2),3,FALSE))</f>
        <v>Carlisle</v>
      </c>
      <c r="E34" s="53">
        <v>15.1</v>
      </c>
      <c r="F34" s="9">
        <f t="shared" si="2"/>
        <v>4</v>
      </c>
      <c r="G34" s="44">
        <v>3</v>
      </c>
      <c r="H34" s="52">
        <v>41</v>
      </c>
      <c r="I34" s="1" t="str">
        <f ca="1">IF(ISNA(VLOOKUP(H34,INDIRECT(G2),2,FALSE)),"",VLOOKUP(H34,INDIRECT(G2),2,FALSE))</f>
        <v>J Elliot</v>
      </c>
      <c r="J34" s="1" t="str">
        <f ca="1">IF(ISNA(VLOOKUP(H34,INDIRECT(G2),3,FALSE)),"",VLOOKUP(H34,INDIRECT(G2),3,FALSE))</f>
        <v>Copeland</v>
      </c>
      <c r="K34" s="53">
        <v>31.5</v>
      </c>
      <c r="L34" s="9">
        <f t="shared" si="3"/>
        <v>4</v>
      </c>
      <c r="O34" s="1"/>
    </row>
    <row r="35" spans="1:15" ht="12" customHeight="1">
      <c r="A35" s="44">
        <v>4</v>
      </c>
      <c r="B35" s="52">
        <v>52</v>
      </c>
      <c r="C35" s="1" t="str">
        <f ca="1">IF(ISNA(VLOOKUP(B35,INDIRECT(A2),2,FALSE)),"",VLOOKUP(B35,INDIRECT(A2),2,FALSE))</f>
        <v>J.Jones</v>
      </c>
      <c r="D35" s="1" t="str">
        <f ca="1">IF(ISNA(VLOOKUP(B35,INDIRECT(A2),3,FALSE)),"",VLOOKUP(B35,INDIRECT(A2),3,FALSE))</f>
        <v>South Lakes</v>
      </c>
      <c r="E35" s="53">
        <v>15.3</v>
      </c>
      <c r="F35" s="9">
        <f t="shared" si="2"/>
        <v>3</v>
      </c>
      <c r="G35" s="44">
        <v>4</v>
      </c>
      <c r="H35" s="52">
        <v>12</v>
      </c>
      <c r="I35" s="1" t="str">
        <f ca="1">IF(ISNA(VLOOKUP(H35,INDIRECT(G2),2,FALSE)),"",VLOOKUP(H35,INDIRECT(G2),2,FALSE))</f>
        <v>J Halverson</v>
      </c>
      <c r="J35" s="1" t="str">
        <f ca="1">IF(ISNA(VLOOKUP(H35,INDIRECT(G2),3,FALSE)),"",VLOOKUP(H35,INDIRECT(G2),3,FALSE))</f>
        <v>Carlisle</v>
      </c>
      <c r="K35" s="53">
        <v>31.6</v>
      </c>
      <c r="L35" s="9">
        <f t="shared" si="3"/>
        <v>3</v>
      </c>
      <c r="O35" s="1"/>
    </row>
    <row r="36" spans="1:15" ht="12" customHeight="1">
      <c r="A36" s="44">
        <v>5</v>
      </c>
      <c r="B36" s="52">
        <v>51</v>
      </c>
      <c r="C36" s="1" t="str">
        <f ca="1">IF(ISNA(VLOOKUP(B36,INDIRECT(A2),2,FALSE)),"",VLOOKUP(B36,INDIRECT(A2),2,FALSE))</f>
        <v>N Wilson</v>
      </c>
      <c r="D36" s="1" t="str">
        <f ca="1">IF(ISNA(VLOOKUP(B36,INDIRECT(A2),3,FALSE)),"",VLOOKUP(B36,INDIRECT(A2),3,FALSE))</f>
        <v>South Lakes</v>
      </c>
      <c r="E36" s="53">
        <v>15.5</v>
      </c>
      <c r="F36" s="9">
        <f t="shared" si="2"/>
        <v>2</v>
      </c>
      <c r="G36" s="44">
        <v>5</v>
      </c>
      <c r="H36" s="52">
        <v>42</v>
      </c>
      <c r="I36" s="1" t="str">
        <f ca="1">IF(ISNA(VLOOKUP(H36,INDIRECT(G2),2,FALSE)),"",VLOOKUP(H36,INDIRECT(G2),2,FALSE))</f>
        <v>T Houghton</v>
      </c>
      <c r="J36" s="1" t="str">
        <f ca="1">IF(ISNA(VLOOKUP(H36,INDIRECT(G2),3,FALSE)),"",VLOOKUP(H36,INDIRECT(G2),3,FALSE))</f>
        <v>Copeland</v>
      </c>
      <c r="K36" s="53">
        <v>33.200000000000003</v>
      </c>
      <c r="L36" s="9">
        <f t="shared" si="3"/>
        <v>2</v>
      </c>
      <c r="O36" s="1"/>
    </row>
    <row r="37" spans="1:15" ht="12" customHeight="1">
      <c r="A37" s="44">
        <v>6</v>
      </c>
      <c r="B37" s="52">
        <v>42</v>
      </c>
      <c r="C37" s="1" t="str">
        <f ca="1">IF(ISNA(VLOOKUP(B37,INDIRECT(A2),2,FALSE)),"",VLOOKUP(B37,INDIRECT(A2),2,FALSE))</f>
        <v>J Ennis</v>
      </c>
      <c r="D37" s="1" t="str">
        <f ca="1">IF(ISNA(VLOOKUP(B37,INDIRECT(A2),3,FALSE)),"",VLOOKUP(B37,INDIRECT(A2),3,FALSE))</f>
        <v>Copeland</v>
      </c>
      <c r="E37" s="53">
        <v>15.2</v>
      </c>
      <c r="F37" s="9">
        <f t="shared" si="2"/>
        <v>1</v>
      </c>
      <c r="G37" s="44">
        <v>6</v>
      </c>
      <c r="H37" s="52"/>
      <c r="I37" s="1" t="str">
        <f ca="1">IF(ISNA(VLOOKUP(H37,INDIRECT(G2),2,FALSE)),"",VLOOKUP(H37,INDIRECT(G2),2,FALSE))</f>
        <v/>
      </c>
      <c r="J37" s="1" t="str">
        <f ca="1">IF(ISNA(VLOOKUP(H37,INDIRECT(G2),3,FALSE)),"",VLOOKUP(H37,INDIRECT(G2),3,FALSE))</f>
        <v/>
      </c>
      <c r="K37" s="53"/>
      <c r="L37" s="9">
        <f t="shared" si="3"/>
        <v>0</v>
      </c>
      <c r="O37" s="1"/>
    </row>
    <row r="38" spans="1:15" ht="12" customHeight="1">
      <c r="A38" s="42" t="str">
        <f>SUBSTITUTE(A39," ","")</f>
        <v>Year7Boys300m</v>
      </c>
      <c r="F38" s="43"/>
      <c r="G38" s="42" t="str">
        <f>SUBSTITUTE(G39," ","")</f>
        <v>Year7BoysHurdles</v>
      </c>
    </row>
    <row r="39" spans="1:15" ht="12" customHeight="1">
      <c r="A39" s="44" t="s">
        <v>14</v>
      </c>
      <c r="D39" s="44" t="s">
        <v>6</v>
      </c>
      <c r="F39" s="43"/>
      <c r="G39" s="44" t="s">
        <v>17</v>
      </c>
      <c r="J39" s="44" t="s">
        <v>6</v>
      </c>
      <c r="K39" s="49"/>
      <c r="L39" s="43"/>
      <c r="O39" s="1"/>
    </row>
    <row r="40" spans="1:15" ht="12" customHeight="1">
      <c r="A40" s="8" t="s">
        <v>2</v>
      </c>
      <c r="B40" s="48" t="s">
        <v>29</v>
      </c>
      <c r="C40" s="8" t="s">
        <v>3</v>
      </c>
      <c r="D40" s="8" t="s">
        <v>5</v>
      </c>
      <c r="E40" s="50" t="s">
        <v>4</v>
      </c>
      <c r="F40" s="43"/>
      <c r="G40" s="8" t="s">
        <v>2</v>
      </c>
      <c r="H40" s="48" t="s">
        <v>29</v>
      </c>
      <c r="I40" s="8" t="s">
        <v>3</v>
      </c>
      <c r="J40" s="8" t="s">
        <v>5</v>
      </c>
      <c r="K40" s="50" t="s">
        <v>4</v>
      </c>
      <c r="L40" s="43"/>
      <c r="O40" s="1"/>
    </row>
    <row r="41" spans="1:15" ht="12" customHeight="1">
      <c r="A41" s="44">
        <v>1</v>
      </c>
      <c r="B41" s="52">
        <v>21</v>
      </c>
      <c r="C41" s="1" t="str">
        <f ca="1">IF(ISNA(VLOOKUP(B41,INDIRECT(A38),2,FALSE)),"",VLOOKUP(B41,INDIRECT(A38),2,FALSE))</f>
        <v>J. Hollinshead</v>
      </c>
      <c r="D41" s="1" t="str">
        <f ca="1">IF(ISNA(VLOOKUP(B41,INDIRECT(A38),3,FALSE)),"",VLOOKUP(B41,INDIRECT(A38),3,FALSE))</f>
        <v>Allerdale</v>
      </c>
      <c r="E41" s="53">
        <v>41.4</v>
      </c>
      <c r="F41" s="43"/>
      <c r="G41" s="44">
        <v>1</v>
      </c>
      <c r="H41" s="52">
        <v>41</v>
      </c>
      <c r="I41" s="1" t="str">
        <f ca="1">IF(ISNA(VLOOKUP(H41,INDIRECT(G38),2,FALSE)),"",VLOOKUP(H41,INDIRECT(G38),2,FALSE))</f>
        <v>JBonney</v>
      </c>
      <c r="J41" s="1" t="str">
        <f ca="1">IF(ISNA(VLOOKUP(H41,INDIRECT(G38),3,FALSE)),"",VLOOKUP(H41,INDIRECT(G38),3,FALSE))</f>
        <v>Copeland</v>
      </c>
      <c r="K41" s="53">
        <v>14</v>
      </c>
      <c r="L41" s="43"/>
      <c r="O41" s="1"/>
    </row>
    <row r="42" spans="1:15" ht="12" customHeight="1">
      <c r="A42" s="44">
        <v>2</v>
      </c>
      <c r="B42" s="52">
        <v>61</v>
      </c>
      <c r="C42" s="1" t="str">
        <f ca="1">IF(ISNA(VLOOKUP(B42,INDIRECT(A38),2,FALSE)),"",VLOOKUP(B42,INDIRECT(A38),2,FALSE))</f>
        <v>B Boulton</v>
      </c>
      <c r="D42" s="1" t="str">
        <f ca="1">IF(ISNA(VLOOKUP(B42,INDIRECT(A38),3,FALSE)),"",VLOOKUP(B42,INDIRECT(A38),3,FALSE))</f>
        <v>Barrow</v>
      </c>
      <c r="E42" s="53">
        <v>49.2</v>
      </c>
      <c r="F42" s="43"/>
      <c r="G42" s="44">
        <v>2</v>
      </c>
      <c r="H42" s="52">
        <v>61</v>
      </c>
      <c r="I42" s="1" t="str">
        <f ca="1">IF(ISNA(VLOOKUP(H42,INDIRECT(G38),2,FALSE)),"",VLOOKUP(H42,INDIRECT(G38),2,FALSE))</f>
        <v>J lancaster</v>
      </c>
      <c r="J42" s="1" t="str">
        <f ca="1">IF(ISNA(VLOOKUP(H42,INDIRECT(G38),3,FALSE)),"",VLOOKUP(H42,INDIRECT(G38),3,FALSE))</f>
        <v>Barrow</v>
      </c>
      <c r="K42" s="53">
        <v>14.1</v>
      </c>
      <c r="L42" s="43"/>
      <c r="O42" s="1"/>
    </row>
    <row r="43" spans="1:15" ht="12" customHeight="1">
      <c r="A43" s="44">
        <v>3</v>
      </c>
      <c r="B43" s="52">
        <v>31</v>
      </c>
      <c r="C43" s="1" t="str">
        <f ca="1">IF(ISNA(VLOOKUP(B43,INDIRECT(A38),2,FALSE)),"",VLOOKUP(B43,INDIRECT(A38),2,FALSE))</f>
        <v>A Goad</v>
      </c>
      <c r="D43" s="1" t="str">
        <f ca="1">IF(ISNA(VLOOKUP(B43,INDIRECT(A38),3,FALSE)),"",VLOOKUP(B43,INDIRECT(A38),3,FALSE))</f>
        <v>Eden</v>
      </c>
      <c r="E43" s="53">
        <v>50.5</v>
      </c>
      <c r="F43" s="43"/>
      <c r="G43" s="44">
        <v>3</v>
      </c>
      <c r="H43" s="52">
        <v>21</v>
      </c>
      <c r="I43" s="1" t="str">
        <f ca="1">IF(ISNA(VLOOKUP(H43,INDIRECT(G38),2,FALSE)),"",VLOOKUP(H43,INDIRECT(G38),2,FALSE))</f>
        <v>L. Stephenson</v>
      </c>
      <c r="J43" s="1" t="str">
        <f ca="1">IF(ISNA(VLOOKUP(H43,INDIRECT(G38),3,FALSE)),"",VLOOKUP(H43,INDIRECT(G38),3,FALSE))</f>
        <v>Allerdale</v>
      </c>
      <c r="K43" s="53">
        <v>14.8</v>
      </c>
      <c r="L43" s="43"/>
      <c r="O43" s="1"/>
    </row>
    <row r="44" spans="1:15" ht="12" customHeight="1">
      <c r="A44" s="44">
        <v>4</v>
      </c>
      <c r="B44" s="52">
        <v>12</v>
      </c>
      <c r="C44" s="1" t="str">
        <f ca="1">IF(ISNA(VLOOKUP(B44,INDIRECT(A38),2,FALSE)),"",VLOOKUP(B44,INDIRECT(A38),2,FALSE))</f>
        <v>D Waugh</v>
      </c>
      <c r="D44" s="1" t="str">
        <f ca="1">IF(ISNA(VLOOKUP(B44,INDIRECT(A38),3,FALSE)),"",VLOOKUP(B44,INDIRECT(A38),3,FALSE))</f>
        <v>Carlisle</v>
      </c>
      <c r="E44" s="53">
        <v>50.7</v>
      </c>
      <c r="F44" s="43"/>
      <c r="G44" s="44">
        <v>4</v>
      </c>
      <c r="H44" s="52">
        <v>12</v>
      </c>
      <c r="I44" s="1" t="str">
        <f ca="1">IF(ISNA(VLOOKUP(H44,INDIRECT(G38),2,FALSE)),"",VLOOKUP(H44,INDIRECT(G38),2,FALSE))</f>
        <v>T Lightfoot</v>
      </c>
      <c r="J44" s="1" t="str">
        <f ca="1">IF(ISNA(VLOOKUP(H44,INDIRECT(G38),3,FALSE)),"",VLOOKUP(H44,INDIRECT(G38),3,FALSE))</f>
        <v>Carlisle</v>
      </c>
      <c r="K44" s="53">
        <v>15.4</v>
      </c>
      <c r="L44" s="43"/>
      <c r="O44" s="1"/>
    </row>
    <row r="45" spans="1:15" ht="12" customHeight="1">
      <c r="A45" s="44">
        <v>5</v>
      </c>
      <c r="B45" s="52">
        <v>51</v>
      </c>
      <c r="C45" s="1" t="str">
        <f ca="1">IF(ISNA(VLOOKUP(B45,INDIRECT(A38),2,FALSE)),"",VLOOKUP(B45,INDIRECT(A38),2,FALSE))</f>
        <v>W Brookes</v>
      </c>
      <c r="D45" s="1" t="str">
        <f ca="1">IF(ISNA(VLOOKUP(B45,INDIRECT(A38),3,FALSE)),"",VLOOKUP(B45,INDIRECT(A38),3,FALSE))</f>
        <v>South Lakes</v>
      </c>
      <c r="E45" s="53">
        <v>52</v>
      </c>
      <c r="F45" s="43"/>
      <c r="G45" s="44">
        <v>5</v>
      </c>
      <c r="H45" s="52">
        <v>52</v>
      </c>
      <c r="I45" s="1" t="str">
        <f ca="1">IF(ISNA(VLOOKUP(H45,INDIRECT(G38),2,FALSE)),"",VLOOKUP(H45,INDIRECT(G38),2,FALSE))</f>
        <v>LRogers</v>
      </c>
      <c r="J45" s="1" t="str">
        <f ca="1">IF(ISNA(VLOOKUP(H45,INDIRECT(G38),3,FALSE)),"",VLOOKUP(H45,INDIRECT(G38),3,FALSE))</f>
        <v>South Lakes</v>
      </c>
      <c r="K45" s="53">
        <v>15.8</v>
      </c>
      <c r="L45" s="43"/>
      <c r="O45" s="1"/>
    </row>
    <row r="46" spans="1:15" ht="12" customHeight="1">
      <c r="A46" s="44">
        <v>6</v>
      </c>
      <c r="B46" s="52">
        <v>42</v>
      </c>
      <c r="C46" s="1" t="str">
        <f ca="1">IF(ISNA(VLOOKUP(B46,INDIRECT(A38),2,FALSE)),"",VLOOKUP(B46,INDIRECT(A38),2,FALSE))</f>
        <v>O Runeckles</v>
      </c>
      <c r="D46" s="1" t="str">
        <f ca="1">IF(ISNA(VLOOKUP(B46,INDIRECT(A38),3,FALSE)),"",VLOOKUP(B46,INDIRECT(A38),3,FALSE))</f>
        <v>Copeland</v>
      </c>
      <c r="E46" s="53">
        <v>52.7</v>
      </c>
      <c r="F46" s="43"/>
      <c r="G46" s="44">
        <v>6</v>
      </c>
      <c r="H46" s="52">
        <v>32</v>
      </c>
      <c r="I46" s="1" t="str">
        <f ca="1">IF(ISNA(VLOOKUP(H46,INDIRECT(G38),2,FALSE)),"",VLOOKUP(H46,INDIRECT(G38),2,FALSE))</f>
        <v>J Robinson</v>
      </c>
      <c r="J46" s="1" t="str">
        <f ca="1">IF(ISNA(VLOOKUP(H46,INDIRECT(G38),3,FALSE)),"",VLOOKUP(H46,INDIRECT(G38),3,FALSE))</f>
        <v>Eden</v>
      </c>
      <c r="K46" s="53">
        <v>16.2</v>
      </c>
      <c r="L46" s="43"/>
      <c r="O46" s="1"/>
    </row>
    <row r="47" spans="1:15" ht="12" customHeight="1">
      <c r="F47" s="43"/>
      <c r="K47" s="49"/>
      <c r="L47" s="43"/>
      <c r="O47" s="1"/>
    </row>
    <row r="48" spans="1:15" ht="12" customHeight="1">
      <c r="A48" s="44" t="s">
        <v>14</v>
      </c>
      <c r="D48" s="44" t="s">
        <v>7</v>
      </c>
      <c r="F48" s="43"/>
      <c r="G48" s="44" t="s">
        <v>17</v>
      </c>
      <c r="J48" s="44" t="s">
        <v>7</v>
      </c>
      <c r="K48" s="49"/>
      <c r="L48" s="43"/>
      <c r="O48" s="1"/>
    </row>
    <row r="49" spans="1:15" ht="12" customHeight="1">
      <c r="A49" s="8" t="s">
        <v>2</v>
      </c>
      <c r="B49" s="48" t="s">
        <v>29</v>
      </c>
      <c r="C49" s="8" t="s">
        <v>3</v>
      </c>
      <c r="D49" s="8" t="s">
        <v>5</v>
      </c>
      <c r="E49" s="50" t="s">
        <v>4</v>
      </c>
      <c r="F49" s="43"/>
      <c r="G49" s="8" t="s">
        <v>2</v>
      </c>
      <c r="H49" s="48" t="s">
        <v>29</v>
      </c>
      <c r="I49" s="8" t="s">
        <v>3</v>
      </c>
      <c r="J49" s="8" t="s">
        <v>5</v>
      </c>
      <c r="K49" s="50" t="s">
        <v>4</v>
      </c>
      <c r="L49" s="43"/>
      <c r="O49" s="1"/>
    </row>
    <row r="50" spans="1:15" ht="12" customHeight="1">
      <c r="A50" s="44">
        <v>1</v>
      </c>
      <c r="B50" s="52">
        <v>22</v>
      </c>
      <c r="C50" s="1" t="str">
        <f ca="1">IF(ISNA(VLOOKUP(B50,INDIRECT(A38),2,FALSE)),"",VLOOKUP(B50,INDIRECT(A38),2,FALSE))</f>
        <v>B. McCregor</v>
      </c>
      <c r="D50" s="1" t="str">
        <f ca="1">IF(ISNA(VLOOKUP(B50,INDIRECT(A38),3,FALSE)),"",VLOOKUP(B50,INDIRECT(A38),3,FALSE))</f>
        <v>Allerdale</v>
      </c>
      <c r="E50" s="53">
        <v>46.5</v>
      </c>
      <c r="F50" s="43"/>
      <c r="G50" s="44">
        <v>1</v>
      </c>
      <c r="H50" s="52">
        <v>11</v>
      </c>
      <c r="I50" s="1" t="str">
        <f ca="1">IF(ISNA(VLOOKUP(H50,INDIRECT(G38),2,FALSE)),"",VLOOKUP(H50,INDIRECT(G38),2,FALSE))</f>
        <v>A Willis</v>
      </c>
      <c r="J50" s="1" t="str">
        <f ca="1">IF(ISNA(VLOOKUP(H50,INDIRECT(G38),3,FALSE)),"",VLOOKUP(H50,INDIRECT(G38),3,FALSE))</f>
        <v>Carlisle</v>
      </c>
      <c r="K50" s="53">
        <v>12.6</v>
      </c>
      <c r="L50" s="43"/>
      <c r="O50" s="1"/>
    </row>
    <row r="51" spans="1:15" ht="12" customHeight="1">
      <c r="A51" s="44">
        <v>2</v>
      </c>
      <c r="B51" s="52">
        <v>62</v>
      </c>
      <c r="C51" s="1" t="str">
        <f ca="1">IF(ISNA(VLOOKUP(B51,INDIRECT(A38),2,FALSE)),"",VLOOKUP(B51,INDIRECT(A38),2,FALSE))</f>
        <v>B Malone</v>
      </c>
      <c r="D51" s="1" t="str">
        <f ca="1">IF(ISNA(VLOOKUP(B51,INDIRECT(A38),3,FALSE)),"",VLOOKUP(B51,INDIRECT(A38),3,FALSE))</f>
        <v>Barrow</v>
      </c>
      <c r="E51" s="53">
        <v>47.1</v>
      </c>
      <c r="F51" s="43"/>
      <c r="G51" s="44">
        <v>2</v>
      </c>
      <c r="H51" s="52">
        <v>62</v>
      </c>
      <c r="I51" s="1" t="str">
        <f ca="1">IF(ISNA(VLOOKUP(H51,INDIRECT(G38),2,FALSE)),"",VLOOKUP(H51,INDIRECT(G38),2,FALSE))</f>
        <v>B Yung</v>
      </c>
      <c r="J51" s="1" t="str">
        <f ca="1">IF(ISNA(VLOOKUP(H51,INDIRECT(G38),3,FALSE)),"",VLOOKUP(H51,INDIRECT(G38),3,FALSE))</f>
        <v>Barrow</v>
      </c>
      <c r="K51" s="53">
        <v>12.6</v>
      </c>
      <c r="L51" s="43"/>
      <c r="O51" s="1"/>
    </row>
    <row r="52" spans="1:15" ht="12" customHeight="1">
      <c r="A52" s="44">
        <v>3</v>
      </c>
      <c r="B52" s="52">
        <v>32</v>
      </c>
      <c r="C52" s="1" t="str">
        <f ca="1">IF(ISNA(VLOOKUP(B52,INDIRECT(A38),2,FALSE)),"",VLOOKUP(B52,INDIRECT(A38),2,FALSE))</f>
        <v>J Waites</v>
      </c>
      <c r="D52" s="1" t="str">
        <f ca="1">IF(ISNA(VLOOKUP(B52,INDIRECT(A38),3,FALSE)),"",VLOOKUP(B52,INDIRECT(A38),3,FALSE))</f>
        <v>Eden</v>
      </c>
      <c r="E52" s="53">
        <v>48</v>
      </c>
      <c r="F52" s="43"/>
      <c r="G52" s="44">
        <v>3</v>
      </c>
      <c r="H52" s="52">
        <v>31</v>
      </c>
      <c r="I52" s="1" t="str">
        <f ca="1">IF(ISNA(VLOOKUP(H52,INDIRECT(G38),2,FALSE)),"",VLOOKUP(H52,INDIRECT(G38),2,FALSE))</f>
        <v>L Hunter</v>
      </c>
      <c r="J52" s="1" t="str">
        <f ca="1">IF(ISNA(VLOOKUP(H52,INDIRECT(G38),3,FALSE)),"",VLOOKUP(H52,INDIRECT(G38),3,FALSE))</f>
        <v>Eden</v>
      </c>
      <c r="K52" s="53">
        <v>14.9</v>
      </c>
      <c r="L52" s="43"/>
      <c r="O52" s="1"/>
    </row>
    <row r="53" spans="1:15" ht="12" customHeight="1">
      <c r="A53" s="44">
        <v>4</v>
      </c>
      <c r="B53" s="52">
        <v>11</v>
      </c>
      <c r="C53" s="1" t="str">
        <f ca="1">IF(ISNA(VLOOKUP(B53,INDIRECT(A38),2,FALSE)),"",VLOOKUP(B53,INDIRECT(A38),2,FALSE))</f>
        <v>A Ozerin</v>
      </c>
      <c r="D53" s="1" t="str">
        <f ca="1">IF(ISNA(VLOOKUP(B53,INDIRECT(A38),3,FALSE)),"",VLOOKUP(B53,INDIRECT(A38),3,FALSE))</f>
        <v>Carlisle</v>
      </c>
      <c r="E53" s="53">
        <v>48.5</v>
      </c>
      <c r="F53" s="43"/>
      <c r="G53" s="44">
        <v>4</v>
      </c>
      <c r="H53" s="52">
        <v>51</v>
      </c>
      <c r="I53" s="1" t="str">
        <f ca="1">IF(ISNA(VLOOKUP(H53,INDIRECT(G38),2,FALSE)),"",VLOOKUP(H53,INDIRECT(G38),2,FALSE))</f>
        <v>ATirvengadum</v>
      </c>
      <c r="J53" s="1" t="str">
        <f ca="1">IF(ISNA(VLOOKUP(H53,INDIRECT(G38),3,FALSE)),"",VLOOKUP(H53,INDIRECT(G38),3,FALSE))</f>
        <v>South Lakes</v>
      </c>
      <c r="K53" s="53">
        <v>15.3</v>
      </c>
      <c r="L53" s="43"/>
      <c r="O53" s="1"/>
    </row>
    <row r="54" spans="1:15" ht="12" customHeight="1">
      <c r="A54" s="44">
        <v>5</v>
      </c>
      <c r="B54" s="52">
        <v>41</v>
      </c>
      <c r="C54" s="1" t="str">
        <f ca="1">IF(ISNA(VLOOKUP(B54,INDIRECT(A38),2,FALSE)),"",VLOOKUP(B54,INDIRECT(A38),2,FALSE))</f>
        <v>O Woods</v>
      </c>
      <c r="D54" s="1" t="str">
        <f ca="1">IF(ISNA(VLOOKUP(B54,INDIRECT(A38),3,FALSE)),"",VLOOKUP(B54,INDIRECT(A38),3,FALSE))</f>
        <v>Copeland</v>
      </c>
      <c r="E54" s="53">
        <v>48.8</v>
      </c>
      <c r="F54" s="43"/>
      <c r="G54" s="44">
        <v>5</v>
      </c>
      <c r="H54" s="52">
        <v>22</v>
      </c>
      <c r="I54" s="1" t="str">
        <f ca="1">IF(ISNA(VLOOKUP(H54,INDIRECT(G38),2,FALSE)),"",VLOOKUP(H54,INDIRECT(G38),2,FALSE))</f>
        <v>J. Canterdale</v>
      </c>
      <c r="J54" s="1" t="str">
        <f ca="1">IF(ISNA(VLOOKUP(H54,INDIRECT(G38),3,FALSE)),"",VLOOKUP(H54,INDIRECT(G38),3,FALSE))</f>
        <v>Allerdale</v>
      </c>
      <c r="K54" s="53">
        <v>16.3</v>
      </c>
      <c r="L54" s="43"/>
      <c r="O54" s="1"/>
    </row>
    <row r="55" spans="1:15" ht="12" customHeight="1">
      <c r="A55" s="44">
        <v>6</v>
      </c>
      <c r="B55" s="52">
        <v>52</v>
      </c>
      <c r="C55" s="1" t="str">
        <f ca="1">IF(ISNA(VLOOKUP(B55,INDIRECT(A38),2,FALSE)),"",VLOOKUP(B55,INDIRECT(A38),2,FALSE))</f>
        <v>C Norton</v>
      </c>
      <c r="D55" s="1" t="str">
        <f ca="1">IF(ISNA(VLOOKUP(B55,INDIRECT(A38),3,FALSE)),"",VLOOKUP(B55,INDIRECT(A38),3,FALSE))</f>
        <v>South Lakes</v>
      </c>
      <c r="E55" s="53">
        <v>51.5</v>
      </c>
      <c r="F55" s="43"/>
      <c r="G55" s="44">
        <v>6</v>
      </c>
      <c r="H55" s="52">
        <v>42</v>
      </c>
      <c r="I55" s="1" t="str">
        <f ca="1">IF(ISNA(VLOOKUP(H55,INDIRECT(G38),2,FALSE)),"",VLOOKUP(H55,INDIRECT(G38),2,FALSE))</f>
        <v>J Barker</v>
      </c>
      <c r="J55" s="1" t="str">
        <f ca="1">IF(ISNA(VLOOKUP(H55,INDIRECT(G38),3,FALSE)),"",VLOOKUP(H55,INDIRECT(G38),3,FALSE))</f>
        <v>Copeland</v>
      </c>
      <c r="K55" s="53">
        <v>16.600000000000001</v>
      </c>
      <c r="L55" s="43"/>
      <c r="O55" s="1"/>
    </row>
    <row r="56" spans="1:15" ht="12" customHeight="1">
      <c r="F56" s="43"/>
      <c r="K56" s="49"/>
      <c r="L56" s="43"/>
      <c r="O56" s="1"/>
    </row>
    <row r="57" spans="1:15" ht="12" customHeight="1">
      <c r="A57" s="44" t="s">
        <v>14</v>
      </c>
      <c r="D57" s="45" t="s">
        <v>8</v>
      </c>
      <c r="F57" s="43"/>
      <c r="G57" s="44" t="s">
        <v>17</v>
      </c>
      <c r="J57" s="45" t="s">
        <v>8</v>
      </c>
      <c r="K57" s="49"/>
      <c r="L57" s="43"/>
      <c r="O57" s="1"/>
    </row>
    <row r="58" spans="1:15" ht="12" customHeight="1">
      <c r="A58" s="8" t="s">
        <v>2</v>
      </c>
      <c r="B58" s="48" t="s">
        <v>29</v>
      </c>
      <c r="C58" s="8" t="s">
        <v>3</v>
      </c>
      <c r="D58" s="8" t="s">
        <v>5</v>
      </c>
      <c r="E58" s="50" t="s">
        <v>4</v>
      </c>
      <c r="F58" s="43"/>
      <c r="G58" s="8" t="s">
        <v>2</v>
      </c>
      <c r="H58" s="48" t="s">
        <v>29</v>
      </c>
      <c r="I58" s="8" t="s">
        <v>3</v>
      </c>
      <c r="J58" s="8" t="s">
        <v>5</v>
      </c>
      <c r="K58" s="50" t="s">
        <v>4</v>
      </c>
      <c r="L58" s="43"/>
      <c r="O58" s="1"/>
    </row>
    <row r="59" spans="1:15" ht="12" customHeight="1">
      <c r="A59" s="44">
        <v>1</v>
      </c>
      <c r="B59" s="52">
        <v>62</v>
      </c>
      <c r="C59" s="1" t="str">
        <f ca="1">IF(ISNA(VLOOKUP(B59,INDIRECT(A38),2,FALSE)),"",VLOOKUP(B59,INDIRECT(A38),2,FALSE))</f>
        <v>B Malone</v>
      </c>
      <c r="D59" s="1" t="str">
        <f ca="1">IF(ISNA(VLOOKUP(B59,INDIRECT(A38),3,FALSE)),"",VLOOKUP(B59,INDIRECT(A38),3,FALSE))</f>
        <v>Barrow</v>
      </c>
      <c r="E59" s="53">
        <v>47.6</v>
      </c>
      <c r="F59" s="9">
        <f t="shared" ref="F59:F64" si="4">IF(OR(B59="",B59=0,E59="",E59=0),0,VLOOKUP(A59,A_Final_Points,2,FALSE))</f>
        <v>12</v>
      </c>
      <c r="G59" s="44">
        <v>1</v>
      </c>
      <c r="H59" s="52">
        <v>62</v>
      </c>
      <c r="I59" s="1" t="str">
        <f ca="1">IF(ISNA(VLOOKUP(H59,INDIRECT(G38),2,FALSE)),"",VLOOKUP(H59,INDIRECT(G38),2,FALSE))</f>
        <v>B Yung</v>
      </c>
      <c r="J59" s="1" t="str">
        <f ca="1">IF(ISNA(VLOOKUP(H59,INDIRECT(G38),3,FALSE)),"",VLOOKUP(H59,INDIRECT(G38),3,FALSE))</f>
        <v>Barrow</v>
      </c>
      <c r="K59" s="53">
        <v>13</v>
      </c>
      <c r="L59" s="9">
        <f t="shared" ref="L59:L64" si="5">IF(OR(H59="",H59=0,K59="",K59=0),0,VLOOKUP(G59,A_Final_Points,2,FALSE))</f>
        <v>12</v>
      </c>
      <c r="O59" s="1"/>
    </row>
    <row r="60" spans="1:15" ht="12" customHeight="1">
      <c r="A60" s="44">
        <v>2</v>
      </c>
      <c r="B60" s="52">
        <v>22</v>
      </c>
      <c r="C60" s="1" t="str">
        <f ca="1">IF(ISNA(VLOOKUP(B60,INDIRECT(A38),2,FALSE)),"",VLOOKUP(B60,INDIRECT(A38),2,FALSE))</f>
        <v>B. McCregor</v>
      </c>
      <c r="D60" s="1" t="str">
        <f ca="1">IF(ISNA(VLOOKUP(B60,INDIRECT(A38),3,FALSE)),"",VLOOKUP(B60,INDIRECT(A38),3,FALSE))</f>
        <v>Allerdale</v>
      </c>
      <c r="E60" s="53">
        <v>47.8</v>
      </c>
      <c r="F60" s="9">
        <f t="shared" si="4"/>
        <v>11</v>
      </c>
      <c r="G60" s="44">
        <v>2</v>
      </c>
      <c r="H60" s="52">
        <v>41</v>
      </c>
      <c r="I60" s="1" t="str">
        <f ca="1">IF(ISNA(VLOOKUP(H60,INDIRECT(G38),2,FALSE)),"",VLOOKUP(H60,INDIRECT(G38),2,FALSE))</f>
        <v>JBonney</v>
      </c>
      <c r="J60" s="1" t="str">
        <f ca="1">IF(ISNA(VLOOKUP(H60,INDIRECT(G38),3,FALSE)),"",VLOOKUP(H60,INDIRECT(G38),3,FALSE))</f>
        <v>Copeland</v>
      </c>
      <c r="K60" s="53">
        <v>13.2</v>
      </c>
      <c r="L60" s="9">
        <f t="shared" si="5"/>
        <v>11</v>
      </c>
      <c r="O60" s="1"/>
    </row>
    <row r="61" spans="1:15" ht="12" customHeight="1">
      <c r="A61" s="44">
        <v>3</v>
      </c>
      <c r="B61" s="52">
        <v>21</v>
      </c>
      <c r="C61" s="1" t="str">
        <f ca="1">IF(ISNA(VLOOKUP(B61,INDIRECT(A38),2,FALSE)),"",VLOOKUP(B61,INDIRECT(A38),2,FALSE))</f>
        <v>J. Hollinshead</v>
      </c>
      <c r="D61" s="1" t="str">
        <f ca="1">IF(ISNA(VLOOKUP(B61,INDIRECT(A38),3,FALSE)),"",VLOOKUP(B61,INDIRECT(A38),3,FALSE))</f>
        <v>Allerdale</v>
      </c>
      <c r="E61" s="53">
        <v>48</v>
      </c>
      <c r="F61" s="9">
        <f t="shared" si="4"/>
        <v>10</v>
      </c>
      <c r="G61" s="44">
        <v>3</v>
      </c>
      <c r="H61" s="52">
        <v>11</v>
      </c>
      <c r="I61" s="1" t="str">
        <f ca="1">IF(ISNA(VLOOKUP(H61,INDIRECT(G38),2,FALSE)),"",VLOOKUP(H61,INDIRECT(G38),2,FALSE))</f>
        <v>A Willis</v>
      </c>
      <c r="J61" s="1" t="str">
        <f ca="1">IF(ISNA(VLOOKUP(H61,INDIRECT(G38),3,FALSE)),"",VLOOKUP(H61,INDIRECT(G38),3,FALSE))</f>
        <v>Carlisle</v>
      </c>
      <c r="K61" s="53">
        <v>13.5</v>
      </c>
      <c r="L61" s="9">
        <f t="shared" si="5"/>
        <v>10</v>
      </c>
      <c r="O61" s="1"/>
    </row>
    <row r="62" spans="1:15" ht="12" customHeight="1">
      <c r="A62" s="44">
        <v>4</v>
      </c>
      <c r="B62" s="52">
        <v>11</v>
      </c>
      <c r="C62" s="1" t="str">
        <f ca="1">IF(ISNA(VLOOKUP(B62,INDIRECT(A38),2,FALSE)),"",VLOOKUP(B62,INDIRECT(A38),2,FALSE))</f>
        <v>A Ozerin</v>
      </c>
      <c r="D62" s="1" t="str">
        <f ca="1">IF(ISNA(VLOOKUP(B62,INDIRECT(A38),3,FALSE)),"",VLOOKUP(B62,INDIRECT(A38),3,FALSE))</f>
        <v>Carlisle</v>
      </c>
      <c r="E62" s="53">
        <v>48.6</v>
      </c>
      <c r="F62" s="9">
        <f t="shared" si="4"/>
        <v>9</v>
      </c>
      <c r="G62" s="44">
        <v>4</v>
      </c>
      <c r="H62" s="52">
        <v>32</v>
      </c>
      <c r="I62" s="1" t="str">
        <f ca="1">IF(ISNA(VLOOKUP(H62,INDIRECT(G38),2,FALSE)),"",VLOOKUP(H62,INDIRECT(G38),2,FALSE))</f>
        <v>J Robinson</v>
      </c>
      <c r="J62" s="1" t="str">
        <f ca="1">IF(ISNA(VLOOKUP(H62,INDIRECT(G38),3,FALSE)),"",VLOOKUP(H62,INDIRECT(G38),3,FALSE))</f>
        <v>Eden</v>
      </c>
      <c r="K62" s="53" t="s">
        <v>314</v>
      </c>
      <c r="L62" s="9">
        <f t="shared" si="5"/>
        <v>9</v>
      </c>
      <c r="O62" s="1"/>
    </row>
    <row r="63" spans="1:15" ht="12" customHeight="1">
      <c r="A63" s="44">
        <v>5</v>
      </c>
      <c r="B63" s="52">
        <v>32</v>
      </c>
      <c r="C63" s="1" t="str">
        <f ca="1">IF(ISNA(VLOOKUP(B63,INDIRECT(A38),2,FALSE)),"",VLOOKUP(B63,INDIRECT(A38),2,FALSE))</f>
        <v>J Waites</v>
      </c>
      <c r="D63" s="1" t="str">
        <f ca="1">IF(ISNA(VLOOKUP(B63,INDIRECT(A38),3,FALSE)),"",VLOOKUP(B63,INDIRECT(A38),3,FALSE))</f>
        <v>Eden</v>
      </c>
      <c r="E63" s="53">
        <v>49.1</v>
      </c>
      <c r="F63" s="9">
        <f t="shared" si="4"/>
        <v>8</v>
      </c>
      <c r="G63" s="44">
        <v>5</v>
      </c>
      <c r="H63" s="52">
        <v>61</v>
      </c>
      <c r="I63" s="1" t="str">
        <f ca="1">IF(ISNA(VLOOKUP(H63,INDIRECT(G38),2,FALSE)),"",VLOOKUP(H63,INDIRECT(G38),2,FALSE))</f>
        <v>J lancaster</v>
      </c>
      <c r="J63" s="1" t="str">
        <f ca="1">IF(ISNA(VLOOKUP(H63,INDIRECT(G38),3,FALSE)),"",VLOOKUP(H63,INDIRECT(G38),3,FALSE))</f>
        <v>Barrow</v>
      </c>
      <c r="K63" s="53">
        <v>14.1</v>
      </c>
      <c r="L63" s="9">
        <f t="shared" si="5"/>
        <v>8</v>
      </c>
      <c r="O63" s="1"/>
    </row>
    <row r="64" spans="1:15" ht="12" customHeight="1">
      <c r="A64" s="44">
        <v>6</v>
      </c>
      <c r="B64" s="52"/>
      <c r="C64" s="1" t="str">
        <f ca="1">IF(ISNA(VLOOKUP(B64,INDIRECT(A38),2,FALSE)),"",VLOOKUP(B64,INDIRECT(A38),2,FALSE))</f>
        <v/>
      </c>
      <c r="D64" s="1" t="str">
        <f ca="1">IF(ISNA(VLOOKUP(B64,INDIRECT(A38),3,FALSE)),"",VLOOKUP(B64,INDIRECT(A38),3,FALSE))</f>
        <v/>
      </c>
      <c r="E64" s="53"/>
      <c r="F64" s="9">
        <f t="shared" si="4"/>
        <v>0</v>
      </c>
      <c r="G64" s="44">
        <v>6</v>
      </c>
      <c r="H64" s="52">
        <v>21</v>
      </c>
      <c r="I64" s="1" t="str">
        <f ca="1">IF(ISNA(VLOOKUP(H64,INDIRECT(G38),2,FALSE)),"",VLOOKUP(H64,INDIRECT(G38),2,FALSE))</f>
        <v>L. Stephenson</v>
      </c>
      <c r="J64" s="1" t="str">
        <f ca="1">IF(ISNA(VLOOKUP(H64,INDIRECT(G38),3,FALSE)),"",VLOOKUP(H64,INDIRECT(G38),3,FALSE))</f>
        <v>Allerdale</v>
      </c>
      <c r="K64" s="53">
        <v>14.5</v>
      </c>
      <c r="L64" s="9">
        <f t="shared" si="5"/>
        <v>7</v>
      </c>
      <c r="O64" s="1"/>
    </row>
    <row r="65" spans="1:15" ht="12" customHeight="1">
      <c r="F65" s="9"/>
      <c r="K65" s="49"/>
      <c r="L65" s="9"/>
      <c r="O65" s="1"/>
    </row>
    <row r="66" spans="1:15" ht="12" customHeight="1">
      <c r="A66" s="44" t="s">
        <v>14</v>
      </c>
      <c r="D66" s="44" t="s">
        <v>9</v>
      </c>
      <c r="F66" s="43"/>
      <c r="G66" s="44" t="s">
        <v>17</v>
      </c>
      <c r="J66" s="44" t="s">
        <v>9</v>
      </c>
      <c r="K66" s="49"/>
      <c r="L66" s="43"/>
      <c r="O66" s="1"/>
    </row>
    <row r="67" spans="1:15" ht="12" customHeight="1">
      <c r="A67" s="8" t="s">
        <v>2</v>
      </c>
      <c r="B67" s="48" t="s">
        <v>29</v>
      </c>
      <c r="C67" s="8" t="s">
        <v>3</v>
      </c>
      <c r="D67" s="8" t="s">
        <v>5</v>
      </c>
      <c r="E67" s="50" t="s">
        <v>4</v>
      </c>
      <c r="F67" s="43"/>
      <c r="G67" s="8" t="s">
        <v>2</v>
      </c>
      <c r="H67" s="48" t="s">
        <v>29</v>
      </c>
      <c r="I67" s="8" t="s">
        <v>3</v>
      </c>
      <c r="J67" s="8" t="s">
        <v>5</v>
      </c>
      <c r="K67" s="50" t="s">
        <v>4</v>
      </c>
      <c r="L67" s="43"/>
      <c r="O67" s="1"/>
    </row>
    <row r="68" spans="1:15" ht="12" customHeight="1">
      <c r="A68" s="44">
        <v>1</v>
      </c>
      <c r="B68" s="52">
        <v>61</v>
      </c>
      <c r="C68" s="1" t="str">
        <f ca="1">IF(ISNA(VLOOKUP(B68,INDIRECT(A38),2,FALSE)),"",VLOOKUP(B68,INDIRECT(A38),2,FALSE))</f>
        <v>B Boulton</v>
      </c>
      <c r="D68" s="1" t="str">
        <f ca="1">IF(ISNA(VLOOKUP(B68,INDIRECT(A38),3,FALSE)),"",VLOOKUP(B68,INDIRECT(A38),3,FALSE))</f>
        <v>Barrow</v>
      </c>
      <c r="E68" s="53">
        <v>49.3</v>
      </c>
      <c r="F68" s="9">
        <f t="shared" ref="F68:F73" si="6">IF(OR(B68="",B68=0,E68="",E68=0),0,VLOOKUP(A68,B_Final_Points,2,FALSE))</f>
        <v>6</v>
      </c>
      <c r="G68" s="44">
        <v>1</v>
      </c>
      <c r="H68" s="52">
        <v>42</v>
      </c>
      <c r="I68" s="1" t="str">
        <f ca="1">IF(ISNA(VLOOKUP(H68,INDIRECT(G38),2,FALSE)),"",VLOOKUP(H68,INDIRECT(G38),2,FALSE))</f>
        <v>J Barker</v>
      </c>
      <c r="J68" s="1" t="str">
        <f ca="1">IF(ISNA(VLOOKUP(H68,INDIRECT(G38),3,FALSE)),"",VLOOKUP(H68,INDIRECT(G38),3,FALSE))</f>
        <v>Copeland</v>
      </c>
      <c r="K68" s="53">
        <v>15.3</v>
      </c>
      <c r="L68" s="9">
        <f t="shared" ref="L68:L73" si="7">IF(OR(H68="",H68=0,K68="",K68=0),0,VLOOKUP(G68,B_Final_Points,2,FALSE))</f>
        <v>6</v>
      </c>
      <c r="O68" s="1"/>
    </row>
    <row r="69" spans="1:15" ht="12" customHeight="1">
      <c r="A69" s="44">
        <v>2</v>
      </c>
      <c r="B69" s="52">
        <v>31</v>
      </c>
      <c r="C69" s="1" t="str">
        <f ca="1">IF(ISNA(VLOOKUP(B69,INDIRECT(A38),2,FALSE)),"",VLOOKUP(B69,INDIRECT(A38),2,FALSE))</f>
        <v>A Goad</v>
      </c>
      <c r="D69" s="1" t="str">
        <f ca="1">IF(ISNA(VLOOKUP(B69,INDIRECT(A38),3,FALSE)),"",VLOOKUP(B69,INDIRECT(A38),3,FALSE))</f>
        <v>Eden</v>
      </c>
      <c r="E69" s="53">
        <v>49.76</v>
      </c>
      <c r="F69" s="9">
        <f t="shared" si="6"/>
        <v>5</v>
      </c>
      <c r="G69" s="44">
        <v>2</v>
      </c>
      <c r="H69" s="52">
        <v>51</v>
      </c>
      <c r="I69" s="1" t="str">
        <f ca="1">IF(ISNA(VLOOKUP(H69,INDIRECT(G38),2,FALSE)),"",VLOOKUP(H69,INDIRECT(G38),2,FALSE))</f>
        <v>ATirvengadum</v>
      </c>
      <c r="J69" s="1" t="str">
        <f ca="1">IF(ISNA(VLOOKUP(H69,INDIRECT(G38),3,FALSE)),"",VLOOKUP(H69,INDIRECT(G38),3,FALSE))</f>
        <v>South Lakes</v>
      </c>
      <c r="K69" s="53">
        <v>15.5</v>
      </c>
      <c r="L69" s="9">
        <f t="shared" si="7"/>
        <v>5</v>
      </c>
      <c r="O69" s="1"/>
    </row>
    <row r="70" spans="1:15" ht="12" customHeight="1">
      <c r="A70" s="44">
        <v>3</v>
      </c>
      <c r="B70" s="52">
        <v>12</v>
      </c>
      <c r="C70" s="1" t="str">
        <f ca="1">IF(ISNA(VLOOKUP(B70,INDIRECT(A38),2,FALSE)),"",VLOOKUP(B70,INDIRECT(A38),2,FALSE))</f>
        <v>D Waugh</v>
      </c>
      <c r="D70" s="1" t="str">
        <f ca="1">IF(ISNA(VLOOKUP(B70,INDIRECT(A38),3,FALSE)),"",VLOOKUP(B70,INDIRECT(A38),3,FALSE))</f>
        <v>Carlisle</v>
      </c>
      <c r="E70" s="53">
        <v>51.8</v>
      </c>
      <c r="F70" s="9">
        <f t="shared" si="6"/>
        <v>4</v>
      </c>
      <c r="G70" s="44">
        <v>3</v>
      </c>
      <c r="H70" s="52">
        <v>12</v>
      </c>
      <c r="I70" s="1" t="str">
        <f ca="1">IF(ISNA(VLOOKUP(H70,INDIRECT(G38),2,FALSE)),"",VLOOKUP(H70,INDIRECT(G38),2,FALSE))</f>
        <v>T Lightfoot</v>
      </c>
      <c r="J70" s="1" t="str">
        <f ca="1">IF(ISNA(VLOOKUP(H70,INDIRECT(G38),3,FALSE)),"",VLOOKUP(H70,INDIRECT(G38),3,FALSE))</f>
        <v>Carlisle</v>
      </c>
      <c r="K70" s="53">
        <v>15.9</v>
      </c>
      <c r="L70" s="9">
        <f t="shared" si="7"/>
        <v>4</v>
      </c>
      <c r="O70" s="1"/>
    </row>
    <row r="71" spans="1:15" ht="12" customHeight="1">
      <c r="A71" s="44">
        <v>4</v>
      </c>
      <c r="B71" s="52">
        <v>52</v>
      </c>
      <c r="C71" s="1" t="str">
        <f ca="1">IF(ISNA(VLOOKUP(B71,INDIRECT(A38),2,FALSE)),"",VLOOKUP(B71,INDIRECT(A38),2,FALSE))</f>
        <v>C Norton</v>
      </c>
      <c r="D71" s="1" t="str">
        <f ca="1">IF(ISNA(VLOOKUP(B71,INDIRECT(A38),3,FALSE)),"",VLOOKUP(B71,INDIRECT(A38),3,FALSE))</f>
        <v>South Lakes</v>
      </c>
      <c r="E71" s="53">
        <v>54</v>
      </c>
      <c r="F71" s="9">
        <f t="shared" si="6"/>
        <v>3</v>
      </c>
      <c r="G71" s="44">
        <v>4</v>
      </c>
      <c r="H71" s="52">
        <v>52</v>
      </c>
      <c r="I71" s="1" t="str">
        <f ca="1">IF(ISNA(VLOOKUP(H71,INDIRECT(G38),2,FALSE)),"",VLOOKUP(H71,INDIRECT(G38),2,FALSE))</f>
        <v>LRogers</v>
      </c>
      <c r="J71" s="1" t="str">
        <f ca="1">IF(ISNA(VLOOKUP(H71,INDIRECT(G38),3,FALSE)),"",VLOOKUP(H71,INDIRECT(G38),3,FALSE))</f>
        <v>South Lakes</v>
      </c>
      <c r="K71" s="53">
        <v>16.3</v>
      </c>
      <c r="L71" s="9">
        <f t="shared" si="7"/>
        <v>3</v>
      </c>
      <c r="O71" s="1"/>
    </row>
    <row r="72" spans="1:15" ht="12" customHeight="1">
      <c r="A72" s="44">
        <v>5</v>
      </c>
      <c r="B72" s="52"/>
      <c r="C72" s="1" t="str">
        <f ca="1">IF(ISNA(VLOOKUP(B72,INDIRECT(A38),2,FALSE)),"",VLOOKUP(B72,INDIRECT(A38),2,FALSE))</f>
        <v/>
      </c>
      <c r="D72" s="1" t="str">
        <f ca="1">IF(ISNA(VLOOKUP(B72,INDIRECT(A38),3,FALSE)),"",VLOOKUP(B72,INDIRECT(A38),3,FALSE))</f>
        <v/>
      </c>
      <c r="E72" s="53"/>
      <c r="F72" s="9">
        <f t="shared" si="6"/>
        <v>0</v>
      </c>
      <c r="G72" s="44">
        <v>5</v>
      </c>
      <c r="H72" s="52">
        <v>32</v>
      </c>
      <c r="I72" s="1" t="str">
        <f ca="1">IF(ISNA(VLOOKUP(H72,INDIRECT(G38),2,FALSE)),"",VLOOKUP(H72,INDIRECT(G38),2,FALSE))</f>
        <v>J Robinson</v>
      </c>
      <c r="J72" s="1" t="str">
        <f ca="1">IF(ISNA(VLOOKUP(H72,INDIRECT(G38),3,FALSE)),"",VLOOKUP(H72,INDIRECT(G38),3,FALSE))</f>
        <v>Eden</v>
      </c>
      <c r="K72" s="53">
        <v>16.8</v>
      </c>
      <c r="L72" s="9">
        <f t="shared" si="7"/>
        <v>2</v>
      </c>
      <c r="O72" s="1"/>
    </row>
    <row r="73" spans="1:15" ht="12" customHeight="1">
      <c r="A73" s="44">
        <v>6</v>
      </c>
      <c r="B73" s="52"/>
      <c r="C73" s="1" t="str">
        <f ca="1">IF(ISNA(VLOOKUP(B73,INDIRECT(A38),2,FALSE)),"",VLOOKUP(B73,INDIRECT(A38),2,FALSE))</f>
        <v/>
      </c>
      <c r="D73" s="1" t="str">
        <f ca="1">IF(ISNA(VLOOKUP(B73,INDIRECT(A38),3,FALSE)),"",VLOOKUP(B73,INDIRECT(A38),3,FALSE))</f>
        <v/>
      </c>
      <c r="E73" s="53"/>
      <c r="F73" s="9">
        <f t="shared" si="6"/>
        <v>0</v>
      </c>
      <c r="G73" s="44">
        <v>6</v>
      </c>
      <c r="H73" s="52">
        <v>22</v>
      </c>
      <c r="I73" s="1" t="str">
        <f ca="1">IF(ISNA(VLOOKUP(H73,INDIRECT(G38),2,FALSE)),"",VLOOKUP(H73,INDIRECT(G38),2,FALSE))</f>
        <v>J. Canterdale</v>
      </c>
      <c r="J73" s="1" t="str">
        <f ca="1">IF(ISNA(VLOOKUP(H73,INDIRECT(G38),3,FALSE)),"",VLOOKUP(H73,INDIRECT(G38),3,FALSE))</f>
        <v>Allerdale</v>
      </c>
      <c r="K73" s="53">
        <v>17.2</v>
      </c>
      <c r="L73" s="9">
        <f t="shared" si="7"/>
        <v>1</v>
      </c>
      <c r="O73" s="1"/>
    </row>
    <row r="74" spans="1:15" ht="12" customHeight="1">
      <c r="A74" s="42" t="str">
        <f>SUBSTITUTE(A75," ","")</f>
        <v>Year7Boys800m</v>
      </c>
      <c r="F74" s="43"/>
      <c r="G74" s="42" t="str">
        <f>SUBSTITUTE(G75," ","")</f>
        <v>Year7Boys1500m</v>
      </c>
    </row>
    <row r="75" spans="1:15" ht="12" customHeight="1">
      <c r="A75" s="44" t="s">
        <v>15</v>
      </c>
      <c r="D75" s="44"/>
      <c r="F75" s="43"/>
      <c r="G75" s="44" t="s">
        <v>16</v>
      </c>
      <c r="J75" s="44"/>
      <c r="K75" s="49"/>
      <c r="L75" s="43"/>
      <c r="O75" s="1"/>
    </row>
    <row r="76" spans="1:15" ht="12" customHeight="1">
      <c r="A76" s="8" t="s">
        <v>2</v>
      </c>
      <c r="B76" s="48" t="s">
        <v>29</v>
      </c>
      <c r="C76" s="8" t="s">
        <v>3</v>
      </c>
      <c r="D76" s="8" t="s">
        <v>5</v>
      </c>
      <c r="E76" s="50" t="s">
        <v>4</v>
      </c>
      <c r="F76" s="43"/>
      <c r="G76" s="8" t="s">
        <v>2</v>
      </c>
      <c r="H76" s="48" t="s">
        <v>29</v>
      </c>
      <c r="I76" s="8" t="s">
        <v>3</v>
      </c>
      <c r="J76" s="8" t="s">
        <v>5</v>
      </c>
      <c r="K76" s="50" t="s">
        <v>4</v>
      </c>
      <c r="L76" s="43"/>
      <c r="O76" s="1"/>
    </row>
    <row r="77" spans="1:15" ht="12" customHeight="1">
      <c r="A77" s="44">
        <v>1</v>
      </c>
      <c r="B77" s="52">
        <v>31</v>
      </c>
      <c r="C77" s="1" t="str">
        <f ca="1">IF(ISNA(VLOOKUP(B77,INDIRECT(A74),2,FALSE)),"",VLOOKUP(B77,INDIRECT(A74),2,FALSE))</f>
        <v>J Nemby</v>
      </c>
      <c r="D77" s="1" t="str">
        <f ca="1">IF(ISNA(VLOOKUP(B77,INDIRECT(A74),3,FALSE)),"",VLOOKUP(B77,INDIRECT(A74),3,FALSE))</f>
        <v>Eden</v>
      </c>
      <c r="E77" s="53" t="s">
        <v>329</v>
      </c>
      <c r="F77" s="9">
        <f t="shared" ref="F77:F88" si="8">IF(OR(B77="",B77=0,E77="",E77=0),0,VLOOKUP(A77,Points,2,FALSE))</f>
        <v>12</v>
      </c>
      <c r="G77" s="44">
        <v>1</v>
      </c>
      <c r="H77" s="52">
        <v>31</v>
      </c>
      <c r="I77" s="1" t="str">
        <f ca="1">IF(ISNA(VLOOKUP(H77,INDIRECT(G74),2,FALSE)),"",VLOOKUP(H77,INDIRECT(G74),2,FALSE))</f>
        <v>J Salt</v>
      </c>
      <c r="J77" s="1" t="str">
        <f ca="1">IF(ISNA(VLOOKUP(H77,INDIRECT(G74),3,FALSE)),"",VLOOKUP(H77,INDIRECT(G74),3,FALSE))</f>
        <v>Eden</v>
      </c>
      <c r="K77" s="53" t="s">
        <v>317</v>
      </c>
      <c r="L77" s="9">
        <f t="shared" ref="L77:L88" si="9">IF(OR(H77="",H77=0,K77="",K77=0),0,VLOOKUP(G77,Points,2,FALSE))</f>
        <v>12</v>
      </c>
      <c r="O77" s="1"/>
    </row>
    <row r="78" spans="1:15" ht="12" customHeight="1">
      <c r="A78" s="44">
        <v>2</v>
      </c>
      <c r="B78" s="52">
        <v>21</v>
      </c>
      <c r="C78" s="1" t="str">
        <f ca="1">IF(ISNA(VLOOKUP(B78,INDIRECT(A74),2,FALSE)),"",VLOOKUP(B78,INDIRECT(A74),2,FALSE))</f>
        <v>J. Hodgson</v>
      </c>
      <c r="D78" s="1" t="str">
        <f ca="1">IF(ISNA(VLOOKUP(B78,INDIRECT(A74),3,FALSE)),"",VLOOKUP(B78,INDIRECT(A74),3,FALSE))</f>
        <v>Allerdale</v>
      </c>
      <c r="E78" s="53" t="s">
        <v>330</v>
      </c>
      <c r="F78" s="9">
        <f t="shared" si="8"/>
        <v>11</v>
      </c>
      <c r="G78" s="44">
        <v>2</v>
      </c>
      <c r="H78" s="52">
        <v>51</v>
      </c>
      <c r="I78" s="1" t="str">
        <f ca="1">IF(ISNA(VLOOKUP(H78,INDIRECT(G74),2,FALSE)),"",VLOOKUP(H78,INDIRECT(G74),2,FALSE))</f>
        <v>T Marshall</v>
      </c>
      <c r="J78" s="1" t="str">
        <f ca="1">IF(ISNA(VLOOKUP(H78,INDIRECT(G74),3,FALSE)),"",VLOOKUP(H78,INDIRECT(G74),3,FALSE))</f>
        <v>South Lakes</v>
      </c>
      <c r="K78" s="53" t="s">
        <v>318</v>
      </c>
      <c r="L78" s="9">
        <f t="shared" si="9"/>
        <v>11</v>
      </c>
      <c r="O78" s="1"/>
    </row>
    <row r="79" spans="1:15" ht="12" customHeight="1">
      <c r="A79" s="44">
        <v>3</v>
      </c>
      <c r="B79" s="52">
        <v>22</v>
      </c>
      <c r="C79" s="1" t="str">
        <f ca="1">IF(ISNA(VLOOKUP(B79,INDIRECT(A74),2,FALSE)),"",VLOOKUP(B79,INDIRECT(A74),2,FALSE))</f>
        <v>J Newby</v>
      </c>
      <c r="D79" s="1" t="str">
        <f ca="1">IF(ISNA(VLOOKUP(B79,INDIRECT(A74),3,FALSE)),"",VLOOKUP(B79,INDIRECT(A74),3,FALSE))</f>
        <v>Allerdale</v>
      </c>
      <c r="E79" s="53" t="s">
        <v>331</v>
      </c>
      <c r="F79" s="9">
        <f t="shared" si="8"/>
        <v>10</v>
      </c>
      <c r="G79" s="44">
        <v>3</v>
      </c>
      <c r="H79" s="52">
        <v>21</v>
      </c>
      <c r="I79" s="1" t="str">
        <f ca="1">IF(ISNA(VLOOKUP(H79,INDIRECT(G74),2,FALSE)),"",VLOOKUP(H79,INDIRECT(G74),2,FALSE))</f>
        <v>J. Pawson</v>
      </c>
      <c r="J79" s="1" t="str">
        <f ca="1">IF(ISNA(VLOOKUP(H79,INDIRECT(G74),3,FALSE)),"",VLOOKUP(H79,INDIRECT(G74),3,FALSE))</f>
        <v>Allerdale</v>
      </c>
      <c r="K79" s="53" t="s">
        <v>319</v>
      </c>
      <c r="L79" s="9">
        <f t="shared" si="9"/>
        <v>10</v>
      </c>
      <c r="O79" s="1"/>
    </row>
    <row r="80" spans="1:15" ht="12" customHeight="1">
      <c r="A80" s="44">
        <v>4</v>
      </c>
      <c r="B80" s="52">
        <v>41</v>
      </c>
      <c r="C80" s="1" t="str">
        <f ca="1">IF(ISNA(VLOOKUP(B80,INDIRECT(A74),2,FALSE)),"",VLOOKUP(B80,INDIRECT(A74),2,FALSE))</f>
        <v>J Kinnear</v>
      </c>
      <c r="D80" s="1" t="str">
        <f ca="1">IF(ISNA(VLOOKUP(B80,INDIRECT(A74),3,FALSE)),"",VLOOKUP(B80,INDIRECT(A74),3,FALSE))</f>
        <v>Copeland</v>
      </c>
      <c r="E80" s="53" t="s">
        <v>332</v>
      </c>
      <c r="F80" s="9">
        <f t="shared" si="8"/>
        <v>9</v>
      </c>
      <c r="G80" s="44">
        <v>4</v>
      </c>
      <c r="H80" s="52">
        <v>22</v>
      </c>
      <c r="I80" s="1" t="str">
        <f ca="1">IF(ISNA(VLOOKUP(H80,INDIRECT(G74),2,FALSE)),"",VLOOKUP(H80,INDIRECT(G74),2,FALSE))</f>
        <v>L. Ivison</v>
      </c>
      <c r="J80" s="1" t="str">
        <f ca="1">IF(ISNA(VLOOKUP(H80,INDIRECT(G74),3,FALSE)),"",VLOOKUP(H80,INDIRECT(G74),3,FALSE))</f>
        <v>Allerdale</v>
      </c>
      <c r="K80" s="53" t="s">
        <v>320</v>
      </c>
      <c r="L80" s="9">
        <f t="shared" si="9"/>
        <v>9</v>
      </c>
      <c r="O80" s="1"/>
    </row>
    <row r="81" spans="1:15" ht="12" customHeight="1">
      <c r="A81" s="44">
        <v>5</v>
      </c>
      <c r="B81" s="52">
        <v>42</v>
      </c>
      <c r="C81" s="1" t="str">
        <f ca="1">IF(ISNA(VLOOKUP(B81,INDIRECT(A74),2,FALSE)),"",VLOOKUP(B81,INDIRECT(A74),2,FALSE))</f>
        <v>J Kellett</v>
      </c>
      <c r="D81" s="1" t="str">
        <f ca="1">IF(ISNA(VLOOKUP(B81,INDIRECT(A74),3,FALSE)),"",VLOOKUP(B81,INDIRECT(A74),3,FALSE))</f>
        <v>Copeland</v>
      </c>
      <c r="E81" s="53" t="s">
        <v>333</v>
      </c>
      <c r="F81" s="9">
        <f t="shared" si="8"/>
        <v>8</v>
      </c>
      <c r="G81" s="44">
        <v>5</v>
      </c>
      <c r="H81" s="52">
        <v>11</v>
      </c>
      <c r="I81" s="1" t="str">
        <f ca="1">IF(ISNA(VLOOKUP(H81,INDIRECT(G74),2,FALSE)),"",VLOOKUP(H81,INDIRECT(G74),2,FALSE))</f>
        <v>O Burns</v>
      </c>
      <c r="J81" s="1" t="str">
        <f ca="1">IF(ISNA(VLOOKUP(H81,INDIRECT(G74),3,FALSE)),"",VLOOKUP(H81,INDIRECT(G74),3,FALSE))</f>
        <v>Carlisle</v>
      </c>
      <c r="K81" s="53" t="s">
        <v>321</v>
      </c>
      <c r="L81" s="9">
        <f t="shared" si="9"/>
        <v>8</v>
      </c>
      <c r="O81" s="1"/>
    </row>
    <row r="82" spans="1:15" ht="12" customHeight="1">
      <c r="A82" s="44">
        <v>6</v>
      </c>
      <c r="B82" s="52">
        <v>32</v>
      </c>
      <c r="C82" s="1" t="str">
        <f ca="1">IF(ISNA(VLOOKUP(B82,INDIRECT(A74),2,FALSE)),"",VLOOKUP(B82,INDIRECT(A74),2,FALSE))</f>
        <v>A Chubb</v>
      </c>
      <c r="D82" s="1" t="str">
        <f ca="1">IF(ISNA(VLOOKUP(B82,INDIRECT(A74),3,FALSE)),"",VLOOKUP(B82,INDIRECT(A74),3,FALSE))</f>
        <v>Eden</v>
      </c>
      <c r="E82" s="53" t="s">
        <v>334</v>
      </c>
      <c r="F82" s="9">
        <f t="shared" si="8"/>
        <v>7</v>
      </c>
      <c r="G82" s="44">
        <v>6</v>
      </c>
      <c r="H82" s="52">
        <v>32</v>
      </c>
      <c r="I82" s="1" t="str">
        <f ca="1">IF(ISNA(VLOOKUP(H82,INDIRECT(G74),2,FALSE)),"",VLOOKUP(H82,INDIRECT(G74),2,FALSE))</f>
        <v>M. Davies</v>
      </c>
      <c r="J82" s="1" t="str">
        <f ca="1">IF(ISNA(VLOOKUP(H82,INDIRECT(G74),3,FALSE)),"",VLOOKUP(H82,INDIRECT(G74),3,FALSE))</f>
        <v>Eden</v>
      </c>
      <c r="K82" s="53" t="s">
        <v>322</v>
      </c>
      <c r="L82" s="9">
        <f t="shared" si="9"/>
        <v>7</v>
      </c>
      <c r="O82" s="1"/>
    </row>
    <row r="83" spans="1:15" ht="12" customHeight="1">
      <c r="A83" s="44">
        <v>7</v>
      </c>
      <c r="B83" s="52">
        <v>12</v>
      </c>
      <c r="C83" s="1" t="str">
        <f ca="1">IF(ISNA(VLOOKUP(B83,INDIRECT(A74),2,FALSE)),"",VLOOKUP(B83,INDIRECT(A74),2,FALSE))</f>
        <v>W Bulman</v>
      </c>
      <c r="D83" s="1" t="str">
        <f ca="1">IF(ISNA(VLOOKUP(B83,INDIRECT(A74),3,FALSE)),"",VLOOKUP(B83,INDIRECT(A74),3,FALSE))</f>
        <v>Carlisle</v>
      </c>
      <c r="E83" s="53" t="s">
        <v>335</v>
      </c>
      <c r="F83" s="9">
        <f t="shared" si="8"/>
        <v>6</v>
      </c>
      <c r="G83" s="44">
        <v>7</v>
      </c>
      <c r="H83" s="52">
        <v>61</v>
      </c>
      <c r="I83" s="1" t="str">
        <f ca="1">IF(ISNA(VLOOKUP(H83,INDIRECT(G74),2,FALSE)),"",VLOOKUP(H83,INDIRECT(G74),2,FALSE))</f>
        <v>J Butterworth</v>
      </c>
      <c r="J83" s="1" t="str">
        <f ca="1">IF(ISNA(VLOOKUP(H83,INDIRECT(G74),3,FALSE)),"",VLOOKUP(H83,INDIRECT(G74),3,FALSE))</f>
        <v>Barrow</v>
      </c>
      <c r="K83" s="53" t="s">
        <v>323</v>
      </c>
      <c r="L83" s="9">
        <f t="shared" si="9"/>
        <v>6</v>
      </c>
      <c r="O83" s="1"/>
    </row>
    <row r="84" spans="1:15" ht="12" customHeight="1">
      <c r="A84" s="44">
        <v>8</v>
      </c>
      <c r="B84" s="52">
        <v>61</v>
      </c>
      <c r="C84" s="1" t="str">
        <f ca="1">IF(ISNA(VLOOKUP(B84,INDIRECT(A74),2,FALSE)),"",VLOOKUP(B84,INDIRECT(A74),2,FALSE))</f>
        <v>L Wharton</v>
      </c>
      <c r="D84" s="1" t="str">
        <f ca="1">IF(ISNA(VLOOKUP(B84,INDIRECT(A74),3,FALSE)),"",VLOOKUP(B84,INDIRECT(A74),3,FALSE))</f>
        <v>Barrow</v>
      </c>
      <c r="E84" s="53" t="s">
        <v>336</v>
      </c>
      <c r="F84" s="9">
        <f t="shared" si="8"/>
        <v>5</v>
      </c>
      <c r="G84" s="44">
        <v>8</v>
      </c>
      <c r="H84" s="52">
        <v>52</v>
      </c>
      <c r="I84" s="1" t="str">
        <f ca="1">IF(ISNA(VLOOKUP(H84,INDIRECT(G74),2,FALSE)),"",VLOOKUP(H84,INDIRECT(G74),2,FALSE))</f>
        <v>J Carway</v>
      </c>
      <c r="J84" s="1" t="str">
        <f ca="1">IF(ISNA(VLOOKUP(H84,INDIRECT(G74),3,FALSE)),"",VLOOKUP(H84,INDIRECT(G74),3,FALSE))</f>
        <v>South Lakes</v>
      </c>
      <c r="K84" s="53" t="s">
        <v>324</v>
      </c>
      <c r="L84" s="9">
        <f t="shared" si="9"/>
        <v>5</v>
      </c>
      <c r="O84" s="1"/>
    </row>
    <row r="85" spans="1:15" ht="12" customHeight="1">
      <c r="A85" s="44">
        <v>9</v>
      </c>
      <c r="B85" s="52">
        <v>62</v>
      </c>
      <c r="C85" s="1" t="str">
        <f ca="1">IF(ISNA(VLOOKUP(B85,INDIRECT(A74),2,FALSE)),"",VLOOKUP(B85,INDIRECT(A74),2,FALSE))</f>
        <v>A Beddals</v>
      </c>
      <c r="D85" s="1" t="str">
        <f ca="1">IF(ISNA(VLOOKUP(B85,INDIRECT(A74),3,FALSE)),"",VLOOKUP(B85,INDIRECT(A74),3,FALSE))</f>
        <v>Barrow</v>
      </c>
      <c r="E85" s="53" t="s">
        <v>337</v>
      </c>
      <c r="F85" s="9">
        <f t="shared" si="8"/>
        <v>4</v>
      </c>
      <c r="G85" s="44">
        <v>9</v>
      </c>
      <c r="H85" s="52">
        <v>12</v>
      </c>
      <c r="I85" s="1" t="str">
        <f ca="1">IF(ISNA(VLOOKUP(H85,INDIRECT(G74),2,FALSE)),"",VLOOKUP(H85,INDIRECT(G74),2,FALSE))</f>
        <v>J Smith</v>
      </c>
      <c r="J85" s="1" t="str">
        <f ca="1">IF(ISNA(VLOOKUP(H85,INDIRECT(G74),3,FALSE)),"",VLOOKUP(H85,INDIRECT(G74),3,FALSE))</f>
        <v>Carlisle</v>
      </c>
      <c r="K85" s="53" t="s">
        <v>325</v>
      </c>
      <c r="L85" s="9">
        <f t="shared" si="9"/>
        <v>4</v>
      </c>
      <c r="O85" s="1"/>
    </row>
    <row r="86" spans="1:15" ht="12" customHeight="1">
      <c r="A86" s="44">
        <v>10</v>
      </c>
      <c r="B86" s="52">
        <v>52</v>
      </c>
      <c r="C86" s="1" t="str">
        <f ca="1">IF(ISNA(VLOOKUP(B86,INDIRECT(A74),2,FALSE)),"",VLOOKUP(B86,INDIRECT(A74),2,FALSE))</f>
        <v>M Holroyd</v>
      </c>
      <c r="D86" s="1" t="str">
        <f ca="1">IF(ISNA(VLOOKUP(B86,INDIRECT(A74),3,FALSE)),"",VLOOKUP(B86,INDIRECT(A74),3,FALSE))</f>
        <v>South Lakes</v>
      </c>
      <c r="E86" s="53" t="s">
        <v>338</v>
      </c>
      <c r="F86" s="9">
        <f t="shared" si="8"/>
        <v>3</v>
      </c>
      <c r="G86" s="44">
        <v>10</v>
      </c>
      <c r="H86" s="52">
        <v>62</v>
      </c>
      <c r="I86" s="1" t="str">
        <f ca="1">IF(ISNA(VLOOKUP(H86,INDIRECT(G74),2,FALSE)),"",VLOOKUP(H86,INDIRECT(G74),2,FALSE))</f>
        <v>W Maguire</v>
      </c>
      <c r="J86" s="1" t="str">
        <f ca="1">IF(ISNA(VLOOKUP(H86,INDIRECT(G74),3,FALSE)),"",VLOOKUP(H86,INDIRECT(G74),3,FALSE))</f>
        <v>Barrow</v>
      </c>
      <c r="K86" s="53" t="s">
        <v>326</v>
      </c>
      <c r="L86" s="9">
        <f t="shared" si="9"/>
        <v>3</v>
      </c>
      <c r="O86" s="1"/>
    </row>
    <row r="87" spans="1:15" ht="12" customHeight="1">
      <c r="A87" s="44">
        <v>11</v>
      </c>
      <c r="B87" s="52">
        <v>11</v>
      </c>
      <c r="C87" s="1" t="str">
        <f ca="1">IF(ISNA(VLOOKUP(B87,INDIRECT(A74),2,FALSE)),"",VLOOKUP(B87,INDIRECT(A74),2,FALSE))</f>
        <v>C Mossop</v>
      </c>
      <c r="D87" s="1" t="str">
        <f ca="1">IF(ISNA(VLOOKUP(B87,INDIRECT(A74),3,FALSE)),"",VLOOKUP(B87,INDIRECT(A74),3,FALSE))</f>
        <v>Carlisle</v>
      </c>
      <c r="E87" s="53" t="s">
        <v>339</v>
      </c>
      <c r="F87" s="9">
        <f t="shared" si="8"/>
        <v>2</v>
      </c>
      <c r="G87" s="44">
        <v>11</v>
      </c>
      <c r="H87" s="52">
        <v>42</v>
      </c>
      <c r="I87" s="1" t="str">
        <f ca="1">IF(ISNA(VLOOKUP(H87,INDIRECT(G74),2,FALSE)),"",VLOOKUP(H87,INDIRECT(G74),2,FALSE))</f>
        <v>J Kellett</v>
      </c>
      <c r="J87" s="1" t="str">
        <f ca="1">IF(ISNA(VLOOKUP(H87,INDIRECT(G74),3,FALSE)),"",VLOOKUP(H87,INDIRECT(G74),3,FALSE))</f>
        <v>Copeland</v>
      </c>
      <c r="K87" s="53" t="s">
        <v>327</v>
      </c>
      <c r="L87" s="9">
        <f t="shared" si="9"/>
        <v>2</v>
      </c>
      <c r="O87" s="1"/>
    </row>
    <row r="88" spans="1:15" ht="12" customHeight="1">
      <c r="A88" s="44">
        <v>12</v>
      </c>
      <c r="B88" s="52">
        <v>51</v>
      </c>
      <c r="C88" s="1" t="str">
        <f ca="1">IF(ISNA(VLOOKUP(B88,INDIRECT(A74),2,FALSE)),"",VLOOKUP(B88,INDIRECT(A74),2,FALSE))</f>
        <v>B.Evans</v>
      </c>
      <c r="D88" s="1" t="str">
        <f ca="1">IF(ISNA(VLOOKUP(B88,INDIRECT(A74),3,FALSE)),"",VLOOKUP(B88,INDIRECT(A74),3,FALSE))</f>
        <v>South Lakes</v>
      </c>
      <c r="E88" s="53" t="s">
        <v>340</v>
      </c>
      <c r="F88" s="9">
        <f t="shared" si="8"/>
        <v>1</v>
      </c>
      <c r="G88" s="44">
        <v>12</v>
      </c>
      <c r="H88" s="52">
        <v>41</v>
      </c>
      <c r="I88" s="1" t="str">
        <f ca="1">IF(ISNA(VLOOKUP(H88,INDIRECT(G74),2,FALSE)),"",VLOOKUP(H88,INDIRECT(G74),2,FALSE))</f>
        <v>J  Kinnear</v>
      </c>
      <c r="J88" s="1" t="str">
        <f ca="1">IF(ISNA(VLOOKUP(H88,INDIRECT(G74),3,FALSE)),"",VLOOKUP(H88,INDIRECT(G74),3,FALSE))</f>
        <v>Copeland</v>
      </c>
      <c r="K88" s="53" t="s">
        <v>328</v>
      </c>
      <c r="L88" s="9">
        <f t="shared" si="9"/>
        <v>1</v>
      </c>
      <c r="O88" s="1"/>
    </row>
    <row r="89" spans="1:15" ht="12" customHeight="1">
      <c r="A89" s="42" t="str">
        <f>SUBSTITUTE(A90," ","")</f>
        <v>Year7Boys4x100mRelay</v>
      </c>
      <c r="E89" s="47"/>
      <c r="G89" s="46" t="s">
        <v>42</v>
      </c>
    </row>
    <row r="90" spans="1:15" ht="12" customHeight="1">
      <c r="A90" s="44" t="s">
        <v>18</v>
      </c>
      <c r="D90" s="44"/>
      <c r="F90" s="43"/>
      <c r="G90" s="44" t="s">
        <v>26</v>
      </c>
      <c r="J90" s="44"/>
      <c r="K90" s="49"/>
      <c r="L90" s="43"/>
      <c r="O90" s="1"/>
    </row>
    <row r="91" spans="1:15" ht="12" customHeight="1">
      <c r="A91" s="8" t="s">
        <v>2</v>
      </c>
      <c r="B91" s="48" t="s">
        <v>29</v>
      </c>
      <c r="C91" s="8" t="s">
        <v>3</v>
      </c>
      <c r="D91" s="8" t="s">
        <v>5</v>
      </c>
      <c r="E91" s="50" t="s">
        <v>4</v>
      </c>
      <c r="F91" s="43"/>
      <c r="G91" s="8" t="s">
        <v>2</v>
      </c>
      <c r="H91" s="48" t="s">
        <v>29</v>
      </c>
      <c r="I91" s="8" t="s">
        <v>3</v>
      </c>
      <c r="J91" s="8" t="s">
        <v>5</v>
      </c>
      <c r="K91" s="50" t="s">
        <v>4</v>
      </c>
      <c r="L91" s="43"/>
      <c r="O91" s="1"/>
    </row>
    <row r="92" spans="1:15" ht="12" customHeight="1">
      <c r="A92" s="44">
        <v>1</v>
      </c>
      <c r="B92" s="52">
        <v>61</v>
      </c>
      <c r="C92" s="1">
        <f ca="1">IF(ISNA(VLOOKUP(B92,INDIRECT(A89),2,FALSE)),"",VLOOKUP(B92,INDIRECT(A89),2,FALSE))</f>
        <v>0</v>
      </c>
      <c r="D92" s="1" t="str">
        <f ca="1">IF(ISNA(VLOOKUP(B92,INDIRECT(A89),3,FALSE)),"",VLOOKUP(B92,INDIRECT(A89),3,FALSE))</f>
        <v>Barrow</v>
      </c>
      <c r="E92" s="53">
        <v>59.4</v>
      </c>
      <c r="F92" s="9">
        <f t="shared" ref="F92:F97" si="10">IF(OR(B92="",B92=0,E92="",E92=0),0,VLOOKUP(A92,B_Final_Points,2,FALSE))</f>
        <v>6</v>
      </c>
      <c r="G92" s="44">
        <v>1</v>
      </c>
      <c r="H92" s="52">
        <v>33</v>
      </c>
      <c r="I92" s="1" t="str">
        <f ca="1">IF(ISNA(VLOOKUP(H92,INDIRECT(G89),2,FALSE)),"",VLOOKUP(H92,INDIRECT(G89),2,FALSE))</f>
        <v>E. Brough</v>
      </c>
      <c r="J92" s="1" t="str">
        <f ca="1">IF(ISNA(VLOOKUP(H92,INDIRECT(G89),3,FALSE)),"",VLOOKUP(H92,INDIRECT(G89),3,FALSE))</f>
        <v>Eden</v>
      </c>
      <c r="K92" s="53">
        <v>16.899999999999999</v>
      </c>
      <c r="L92" s="9">
        <f t="shared" ref="L92:L97" si="11">IF(OR(H92="",H92=0,K92="",K92=0),0,VLOOKUP(G92,B_Final_Points,2,FALSE))</f>
        <v>6</v>
      </c>
      <c r="O92" s="1"/>
    </row>
    <row r="93" spans="1:15" ht="12" customHeight="1">
      <c r="A93" s="44">
        <v>2</v>
      </c>
      <c r="B93" s="52">
        <v>11</v>
      </c>
      <c r="C93" s="1">
        <f ca="1">IF(ISNA(VLOOKUP(B93,INDIRECT(A89),2,FALSE)),"",VLOOKUP(B93,INDIRECT(A89),2,FALSE))</f>
        <v>0</v>
      </c>
      <c r="D93" s="1" t="str">
        <f ca="1">IF(ISNA(VLOOKUP(B93,INDIRECT(A89),3,FALSE)),"",VLOOKUP(B93,INDIRECT(A89),3,FALSE))</f>
        <v>Carlisle</v>
      </c>
      <c r="E93" s="53">
        <v>62.2</v>
      </c>
      <c r="F93" s="9">
        <f t="shared" si="10"/>
        <v>5</v>
      </c>
      <c r="G93" s="44">
        <v>2</v>
      </c>
      <c r="H93" s="52">
        <v>23</v>
      </c>
      <c r="I93" s="1" t="str">
        <f ca="1">IF(ISNA(VLOOKUP(H93,INDIRECT(G89),2,FALSE)),"",VLOOKUP(H93,INDIRECT(G89),2,FALSE))</f>
        <v>L. Osborne</v>
      </c>
      <c r="J93" s="1" t="str">
        <f ca="1">IF(ISNA(VLOOKUP(H93,INDIRECT(G89),3,FALSE)),"",VLOOKUP(H93,INDIRECT(G89),3,FALSE))</f>
        <v>Allerdale</v>
      </c>
      <c r="K93" s="53">
        <v>19.3</v>
      </c>
      <c r="L93" s="9">
        <f t="shared" si="11"/>
        <v>5</v>
      </c>
      <c r="O93" s="1"/>
    </row>
    <row r="94" spans="1:15" ht="12" customHeight="1">
      <c r="A94" s="44">
        <v>3</v>
      </c>
      <c r="B94" s="52">
        <v>21</v>
      </c>
      <c r="C94" s="1">
        <f ca="1">IF(ISNA(VLOOKUP(B94,INDIRECT(A89),2,FALSE)),"",VLOOKUP(B94,INDIRECT(A89),2,FALSE))</f>
        <v>0</v>
      </c>
      <c r="D94" s="1" t="str">
        <f ca="1">IF(ISNA(VLOOKUP(B94,INDIRECT(A89),3,FALSE)),"",VLOOKUP(B94,INDIRECT(A89),3,FALSE))</f>
        <v>Allerdale</v>
      </c>
      <c r="E94" s="53">
        <v>62.6</v>
      </c>
      <c r="F94" s="9">
        <f t="shared" si="10"/>
        <v>4</v>
      </c>
      <c r="G94" s="44">
        <v>3</v>
      </c>
      <c r="H94" s="52"/>
      <c r="I94" s="1" t="str">
        <f ca="1">IF(ISNA(VLOOKUP(H94,INDIRECT(G89),2,FALSE)),"",VLOOKUP(H94,INDIRECT(G89),2,FALSE))</f>
        <v/>
      </c>
      <c r="J94" s="1" t="str">
        <f ca="1">IF(ISNA(VLOOKUP(H94,INDIRECT(G89),3,FALSE)),"",VLOOKUP(H94,INDIRECT(G89),3,FALSE))</f>
        <v/>
      </c>
      <c r="K94" s="53"/>
      <c r="L94" s="9">
        <f t="shared" si="11"/>
        <v>0</v>
      </c>
      <c r="O94" s="1"/>
    </row>
    <row r="95" spans="1:15" ht="12" customHeight="1">
      <c r="A95" s="44">
        <v>4</v>
      </c>
      <c r="B95" s="52">
        <v>41</v>
      </c>
      <c r="C95" s="1">
        <f ca="1">IF(ISNA(VLOOKUP(B95,INDIRECT(A89),2,FALSE)),"",VLOOKUP(B95,INDIRECT(A89),2,FALSE))</f>
        <v>0</v>
      </c>
      <c r="D95" s="1" t="str">
        <f ca="1">IF(ISNA(VLOOKUP(B95,INDIRECT(A89),3,FALSE)),"",VLOOKUP(B95,INDIRECT(A89),3,FALSE))</f>
        <v>Copeland</v>
      </c>
      <c r="E95" s="53">
        <v>63.6</v>
      </c>
      <c r="F95" s="9">
        <f t="shared" si="10"/>
        <v>3</v>
      </c>
      <c r="G95" s="44">
        <v>4</v>
      </c>
      <c r="H95" s="52"/>
      <c r="I95" s="1" t="str">
        <f ca="1">IF(ISNA(VLOOKUP(H95,INDIRECT(G89),2,FALSE)),"",VLOOKUP(H95,INDIRECT(G89),2,FALSE))</f>
        <v/>
      </c>
      <c r="J95" s="1" t="str">
        <f ca="1">IF(ISNA(VLOOKUP(H95,INDIRECT(G89),3,FALSE)),"",VLOOKUP(H95,INDIRECT(G89),3,FALSE))</f>
        <v/>
      </c>
      <c r="K95" s="53"/>
      <c r="L95" s="9">
        <f t="shared" si="11"/>
        <v>0</v>
      </c>
      <c r="O95" s="1"/>
    </row>
    <row r="96" spans="1:15" ht="12" customHeight="1">
      <c r="A96" s="44">
        <v>5</v>
      </c>
      <c r="B96" s="52">
        <v>51</v>
      </c>
      <c r="C96" s="1">
        <f ca="1">IF(ISNA(VLOOKUP(B96,INDIRECT(A89),2,FALSE)),"",VLOOKUP(B96,INDIRECT(A89),2,FALSE))</f>
        <v>0</v>
      </c>
      <c r="D96" s="1" t="str">
        <f ca="1">IF(ISNA(VLOOKUP(B96,INDIRECT(A89),3,FALSE)),"",VLOOKUP(B96,INDIRECT(A89),3,FALSE))</f>
        <v>South Lakes</v>
      </c>
      <c r="E96" s="53">
        <v>64.099999999999994</v>
      </c>
      <c r="F96" s="9">
        <f t="shared" si="10"/>
        <v>2</v>
      </c>
      <c r="G96" s="44">
        <v>5</v>
      </c>
      <c r="H96" s="52"/>
      <c r="I96" s="1" t="str">
        <f ca="1">IF(ISNA(VLOOKUP(H96,INDIRECT(G89),2,FALSE)),"",VLOOKUP(H96,INDIRECT(G89),2,FALSE))</f>
        <v/>
      </c>
      <c r="J96" s="1" t="str">
        <f ca="1">IF(ISNA(VLOOKUP(H96,INDIRECT(G89),3,FALSE)),"",VLOOKUP(H96,INDIRECT(G89),3,FALSE))</f>
        <v/>
      </c>
      <c r="K96" s="53"/>
      <c r="L96" s="9">
        <f t="shared" si="11"/>
        <v>0</v>
      </c>
      <c r="O96" s="1"/>
    </row>
    <row r="97" spans="1:15" ht="12" customHeight="1">
      <c r="A97" s="44">
        <v>6</v>
      </c>
      <c r="B97" s="52">
        <v>31</v>
      </c>
      <c r="C97" s="1">
        <f ca="1">IF(ISNA(VLOOKUP(B97,INDIRECT(A89),2,FALSE)),"",VLOOKUP(B97,INDIRECT(A89),2,FALSE))</f>
        <v>0</v>
      </c>
      <c r="D97" s="1" t="str">
        <f ca="1">IF(ISNA(VLOOKUP(B97,INDIRECT(A89),3,FALSE)),"",VLOOKUP(B97,INDIRECT(A89),3,FALSE))</f>
        <v>Eden</v>
      </c>
      <c r="E97" s="53">
        <v>64.599999999999994</v>
      </c>
      <c r="F97" s="9">
        <f t="shared" si="10"/>
        <v>1</v>
      </c>
      <c r="G97" s="44">
        <v>6</v>
      </c>
      <c r="H97" s="52"/>
      <c r="I97" s="1" t="str">
        <f ca="1">IF(ISNA(VLOOKUP(H97,INDIRECT(G89),2,FALSE)),"",VLOOKUP(H97,INDIRECT(G89),2,FALSE))</f>
        <v/>
      </c>
      <c r="J97" s="1" t="str">
        <f ca="1">IF(ISNA(VLOOKUP(H97,INDIRECT(G89),3,FALSE)),"",VLOOKUP(H97,INDIRECT(G89),3,FALSE))</f>
        <v/>
      </c>
      <c r="K97" s="53"/>
      <c r="L97" s="9">
        <f t="shared" si="11"/>
        <v>0</v>
      </c>
      <c r="O97" s="1"/>
    </row>
    <row r="98" spans="1:15" ht="12" customHeight="1">
      <c r="A98" s="42" t="str">
        <f>SUBSTITUTE(A99," ","")</f>
        <v>Year7BoysHighJump</v>
      </c>
      <c r="E98" s="47"/>
      <c r="G98" s="42" t="str">
        <f>SUBSTITUTE(G99," ","")</f>
        <v>Year7BoysLongJump</v>
      </c>
      <c r="O98" s="1"/>
    </row>
    <row r="99" spans="1:15" ht="12" customHeight="1">
      <c r="A99" s="44" t="s">
        <v>19</v>
      </c>
      <c r="D99" s="44"/>
      <c r="F99" s="43"/>
      <c r="G99" s="44" t="s">
        <v>20</v>
      </c>
      <c r="J99" s="44"/>
      <c r="K99" s="49"/>
      <c r="L99" s="43"/>
      <c r="O99" s="1"/>
    </row>
    <row r="100" spans="1:15" ht="12" customHeight="1">
      <c r="A100" s="8" t="s">
        <v>2</v>
      </c>
      <c r="B100" s="48" t="s">
        <v>29</v>
      </c>
      <c r="C100" s="8" t="s">
        <v>3</v>
      </c>
      <c r="D100" s="8" t="s">
        <v>5</v>
      </c>
      <c r="E100" s="50" t="s">
        <v>4</v>
      </c>
      <c r="F100" s="43"/>
      <c r="G100" s="8" t="s">
        <v>2</v>
      </c>
      <c r="H100" s="48" t="s">
        <v>29</v>
      </c>
      <c r="I100" s="8" t="s">
        <v>3</v>
      </c>
      <c r="J100" s="8" t="s">
        <v>5</v>
      </c>
      <c r="K100" s="50" t="s">
        <v>4</v>
      </c>
      <c r="L100" s="43"/>
      <c r="O100" s="1"/>
    </row>
    <row r="101" spans="1:15" ht="12" customHeight="1">
      <c r="A101" s="44">
        <v>1</v>
      </c>
      <c r="B101" s="52">
        <v>32</v>
      </c>
      <c r="C101" s="1" t="str">
        <f ca="1">IF(ISNA(VLOOKUP(B101,INDIRECT(A98),2,FALSE)),"",VLOOKUP(B101,INDIRECT(A98),2,FALSE))</f>
        <v>L Hunter</v>
      </c>
      <c r="D101" s="1" t="str">
        <f ca="1">IF(ISNA(VLOOKUP(B101,INDIRECT(A98),3,FALSE)),"",VLOOKUP(B101,INDIRECT(A98),3,FALSE))</f>
        <v>Eden</v>
      </c>
      <c r="E101" s="53">
        <v>1.34</v>
      </c>
      <c r="F101" s="9">
        <f t="shared" ref="F101:F112" si="12">IF(OR(B101="",B101=0,E101="",E101=0),0,VLOOKUP(A101,Points,2,FALSE))</f>
        <v>12</v>
      </c>
      <c r="G101" s="44">
        <v>1</v>
      </c>
      <c r="H101" s="52">
        <v>61</v>
      </c>
      <c r="I101" s="1" t="str">
        <f ca="1">IF(ISNA(VLOOKUP(H101,INDIRECT(G98),2,FALSE)),"",VLOOKUP(H101,INDIRECT(G98),2,FALSE))</f>
        <v>B Yung</v>
      </c>
      <c r="J101" s="1" t="str">
        <f ca="1">IF(ISNA(VLOOKUP(H101,INDIRECT(G98),3,FALSE)),"",VLOOKUP(H101,INDIRECT(G98),3,FALSE))</f>
        <v>Barrow</v>
      </c>
      <c r="K101" s="53">
        <v>4.5999999999999996</v>
      </c>
      <c r="L101" s="9">
        <f t="shared" ref="L101:L112" si="13">IF(OR(H101="",H101=0,K101="",K101=0),0,VLOOKUP(G101,Points,2,FALSE))</f>
        <v>12</v>
      </c>
      <c r="O101" s="1"/>
    </row>
    <row r="102" spans="1:15" ht="12" customHeight="1">
      <c r="A102" s="44">
        <v>2</v>
      </c>
      <c r="B102" s="52">
        <v>62</v>
      </c>
      <c r="C102" s="1" t="str">
        <f ca="1">IF(ISNA(VLOOKUP(B102,INDIRECT(A98),2,FALSE)),"",VLOOKUP(B102,INDIRECT(A98),2,FALSE))</f>
        <v>L Wharton</v>
      </c>
      <c r="D102" s="1" t="str">
        <f ca="1">IF(ISNA(VLOOKUP(B102,INDIRECT(A98),3,FALSE)),"",VLOOKUP(B102,INDIRECT(A98),3,FALSE))</f>
        <v>Barrow</v>
      </c>
      <c r="E102" s="53">
        <v>1.3</v>
      </c>
      <c r="F102" s="9">
        <f t="shared" si="12"/>
        <v>11</v>
      </c>
      <c r="G102" s="44">
        <v>2</v>
      </c>
      <c r="H102" s="52">
        <v>51</v>
      </c>
      <c r="I102" s="1" t="str">
        <f ca="1">IF(ISNA(VLOOKUP(H102,INDIRECT(G98),2,FALSE)),"",VLOOKUP(H102,INDIRECT(G98),2,FALSE))</f>
        <v>M Paxton</v>
      </c>
      <c r="J102" s="1" t="str">
        <f ca="1">IF(ISNA(VLOOKUP(H102,INDIRECT(G98),3,FALSE)),"",VLOOKUP(H102,INDIRECT(G98),3,FALSE))</f>
        <v>South Lakes</v>
      </c>
      <c r="K102" s="53">
        <v>4.3</v>
      </c>
      <c r="L102" s="9">
        <f t="shared" si="13"/>
        <v>11</v>
      </c>
      <c r="O102" s="1"/>
    </row>
    <row r="103" spans="1:15" ht="12" customHeight="1">
      <c r="A103" s="44">
        <v>3</v>
      </c>
      <c r="B103" s="52">
        <v>21</v>
      </c>
      <c r="C103" s="1" t="str">
        <f ca="1">IF(ISNA(VLOOKUP(B103,INDIRECT(A98),2,FALSE)),"",VLOOKUP(B103,INDIRECT(A98),2,FALSE))</f>
        <v>M. Brown</v>
      </c>
      <c r="D103" s="1" t="str">
        <f ca="1">IF(ISNA(VLOOKUP(B103,INDIRECT(A98),3,FALSE)),"",VLOOKUP(B103,INDIRECT(A98),3,FALSE))</f>
        <v>Allerdale</v>
      </c>
      <c r="E103" s="53">
        <v>1.27</v>
      </c>
      <c r="F103" s="9">
        <f t="shared" si="12"/>
        <v>10</v>
      </c>
      <c r="G103" s="44">
        <v>3</v>
      </c>
      <c r="H103" s="52">
        <v>11</v>
      </c>
      <c r="I103" s="1" t="str">
        <f ca="1">IF(ISNA(VLOOKUP(H103,INDIRECT(G98),2,FALSE)),"",VLOOKUP(H103,INDIRECT(G98),2,FALSE))</f>
        <v>B Gill</v>
      </c>
      <c r="J103" s="1" t="str">
        <f ca="1">IF(ISNA(VLOOKUP(H103,INDIRECT(G98),3,FALSE)),"",VLOOKUP(H103,INDIRECT(G98),3,FALSE))</f>
        <v>Carlisle</v>
      </c>
      <c r="K103" s="53">
        <v>4.29</v>
      </c>
      <c r="L103" s="9">
        <f t="shared" si="13"/>
        <v>10</v>
      </c>
      <c r="O103" s="1"/>
    </row>
    <row r="104" spans="1:15" ht="12" customHeight="1">
      <c r="A104" s="44">
        <v>4</v>
      </c>
      <c r="B104" s="52">
        <v>31</v>
      </c>
      <c r="C104" s="1" t="str">
        <f ca="1">IF(ISNA(VLOOKUP(B104,INDIRECT(A98),2,FALSE)),"",VLOOKUP(B104,INDIRECT(A98),2,FALSE))</f>
        <v>D Thwaites</v>
      </c>
      <c r="D104" s="1" t="str">
        <f ca="1">IF(ISNA(VLOOKUP(B104,INDIRECT(A98),3,FALSE)),"",VLOOKUP(B104,INDIRECT(A98),3,FALSE))</f>
        <v>Eden</v>
      </c>
      <c r="E104" s="53">
        <v>1.27</v>
      </c>
      <c r="F104" s="9">
        <f t="shared" si="12"/>
        <v>9</v>
      </c>
      <c r="G104" s="44">
        <v>4</v>
      </c>
      <c r="H104" s="52">
        <v>62</v>
      </c>
      <c r="I104" s="1" t="str">
        <f ca="1">IF(ISNA(VLOOKUP(H104,INDIRECT(G98),2,FALSE)),"",VLOOKUP(H104,INDIRECT(G98),2,FALSE))</f>
        <v>J Tyson</v>
      </c>
      <c r="J104" s="1" t="str">
        <f ca="1">IF(ISNA(VLOOKUP(H104,INDIRECT(G98),3,FALSE)),"",VLOOKUP(H104,INDIRECT(G98),3,FALSE))</f>
        <v>Barrow</v>
      </c>
      <c r="K104" s="53">
        <v>4</v>
      </c>
      <c r="L104" s="9">
        <f t="shared" si="13"/>
        <v>9</v>
      </c>
    </row>
    <row r="105" spans="1:15" ht="12" customHeight="1">
      <c r="A105" s="44">
        <v>5</v>
      </c>
      <c r="B105" s="52">
        <v>51</v>
      </c>
      <c r="C105" s="1" t="str">
        <f ca="1">IF(ISNA(VLOOKUP(B105,INDIRECT(A98),2,FALSE)),"",VLOOKUP(B105,INDIRECT(A98),2,FALSE))</f>
        <v>S Tebbett</v>
      </c>
      <c r="D105" s="1" t="str">
        <f ca="1">IF(ISNA(VLOOKUP(B105,INDIRECT(A98),3,FALSE)),"",VLOOKUP(B105,INDIRECT(A98),3,FALSE))</f>
        <v>South Lakes</v>
      </c>
      <c r="E105" s="53">
        <v>1.27</v>
      </c>
      <c r="F105" s="9">
        <f t="shared" si="12"/>
        <v>8</v>
      </c>
      <c r="G105" s="44">
        <v>5</v>
      </c>
      <c r="H105" s="52">
        <v>31</v>
      </c>
      <c r="I105" s="1" t="str">
        <f ca="1">IF(ISNA(VLOOKUP(H105,INDIRECT(G98),2,FALSE)),"",VLOOKUP(H105,INDIRECT(G98),2,FALSE))</f>
        <v>A Goad</v>
      </c>
      <c r="J105" s="1" t="str">
        <f ca="1">IF(ISNA(VLOOKUP(H105,INDIRECT(G98),3,FALSE)),"",VLOOKUP(H105,INDIRECT(G98),3,FALSE))</f>
        <v>Eden</v>
      </c>
      <c r="K105" s="53">
        <v>4</v>
      </c>
      <c r="L105" s="9">
        <f t="shared" si="13"/>
        <v>8</v>
      </c>
      <c r="O105" s="1"/>
    </row>
    <row r="106" spans="1:15" ht="12" customHeight="1">
      <c r="A106" s="44">
        <v>6</v>
      </c>
      <c r="B106" s="52">
        <v>11</v>
      </c>
      <c r="C106" s="1" t="str">
        <f ca="1">IF(ISNA(VLOOKUP(B106,INDIRECT(A98),2,FALSE)),"",VLOOKUP(B106,INDIRECT(A98),2,FALSE))</f>
        <v>E Noble</v>
      </c>
      <c r="D106" s="1" t="str">
        <f ca="1">IF(ISNA(VLOOKUP(B106,INDIRECT(A98),3,FALSE)),"",VLOOKUP(B106,INDIRECT(A98),3,FALSE))</f>
        <v>Carlisle</v>
      </c>
      <c r="E106" s="53">
        <v>1.21</v>
      </c>
      <c r="F106" s="9">
        <f t="shared" si="12"/>
        <v>7</v>
      </c>
      <c r="G106" s="44">
        <v>6</v>
      </c>
      <c r="H106" s="52">
        <v>52</v>
      </c>
      <c r="I106" s="1" t="str">
        <f ca="1">IF(ISNA(VLOOKUP(H106,INDIRECT(G98),2,FALSE)),"",VLOOKUP(H106,INDIRECT(G98),2,FALSE))</f>
        <v>J Jones</v>
      </c>
      <c r="J106" s="1" t="str">
        <f ca="1">IF(ISNA(VLOOKUP(H106,INDIRECT(G98),3,FALSE)),"",VLOOKUP(H106,INDIRECT(G98),3,FALSE))</f>
        <v>South Lakes</v>
      </c>
      <c r="K106" s="53">
        <v>4</v>
      </c>
      <c r="L106" s="9">
        <f t="shared" si="13"/>
        <v>7</v>
      </c>
      <c r="O106" s="1"/>
    </row>
    <row r="107" spans="1:15" ht="12" customHeight="1">
      <c r="A107" s="44">
        <v>7</v>
      </c>
      <c r="B107" s="52">
        <v>41</v>
      </c>
      <c r="C107" s="1" t="str">
        <f ca="1">IF(ISNA(VLOOKUP(B107,INDIRECT(A98),2,FALSE)),"",VLOOKUP(B107,INDIRECT(A98),2,FALSE))</f>
        <v>J Bonney</v>
      </c>
      <c r="D107" s="1" t="str">
        <f ca="1">IF(ISNA(VLOOKUP(B107,INDIRECT(A98),3,FALSE)),"",VLOOKUP(B107,INDIRECT(A98),3,FALSE))</f>
        <v>Copeland</v>
      </c>
      <c r="E107" s="53">
        <v>1.21</v>
      </c>
      <c r="F107" s="9">
        <f t="shared" si="12"/>
        <v>6</v>
      </c>
      <c r="G107" s="44">
        <v>7</v>
      </c>
      <c r="H107" s="52">
        <v>22</v>
      </c>
      <c r="I107" s="1" t="str">
        <f ca="1">IF(ISNA(VLOOKUP(H107,INDIRECT(G98),2,FALSE)),"",VLOOKUP(H107,INDIRECT(G98),2,FALSE))</f>
        <v>D. Osbourne</v>
      </c>
      <c r="J107" s="1" t="str">
        <f ca="1">IF(ISNA(VLOOKUP(H107,INDIRECT(G98),3,FALSE)),"",VLOOKUP(H107,INDIRECT(G98),3,FALSE))</f>
        <v>Allerdale</v>
      </c>
      <c r="K107" s="53">
        <v>3.9</v>
      </c>
      <c r="L107" s="9">
        <f t="shared" si="13"/>
        <v>6</v>
      </c>
      <c r="O107" s="1"/>
    </row>
    <row r="108" spans="1:15" ht="12" customHeight="1">
      <c r="A108" s="44">
        <v>8</v>
      </c>
      <c r="B108" s="52">
        <v>12</v>
      </c>
      <c r="C108" s="1" t="str">
        <f ca="1">IF(ISNA(VLOOKUP(B108,INDIRECT(A98),2,FALSE)),"",VLOOKUP(B108,INDIRECT(A98),2,FALSE))</f>
        <v>E Westgate</v>
      </c>
      <c r="D108" s="1" t="str">
        <f ca="1">IF(ISNA(VLOOKUP(B108,INDIRECT(A98),3,FALSE)),"",VLOOKUP(B108,INDIRECT(A98),3,FALSE))</f>
        <v>Carlisle</v>
      </c>
      <c r="E108" s="53">
        <v>1.21</v>
      </c>
      <c r="F108" s="9">
        <f t="shared" si="12"/>
        <v>5</v>
      </c>
      <c r="G108" s="44">
        <v>8</v>
      </c>
      <c r="H108" s="52">
        <v>12</v>
      </c>
      <c r="I108" s="1" t="str">
        <f ca="1">IF(ISNA(VLOOKUP(H108,INDIRECT(G98),2,FALSE)),"",VLOOKUP(H108,INDIRECT(G98),2,FALSE))</f>
        <v>B Watson</v>
      </c>
      <c r="J108" s="1" t="str">
        <f ca="1">IF(ISNA(VLOOKUP(H108,INDIRECT(G98),3,FALSE)),"",VLOOKUP(H108,INDIRECT(G98),3,FALSE))</f>
        <v>Carlisle</v>
      </c>
      <c r="K108" s="53">
        <v>3.9</v>
      </c>
      <c r="L108" s="9">
        <f t="shared" si="13"/>
        <v>5</v>
      </c>
      <c r="O108" s="1"/>
    </row>
    <row r="109" spans="1:15" ht="12" customHeight="1">
      <c r="A109" s="44">
        <v>9</v>
      </c>
      <c r="B109" s="52">
        <v>42</v>
      </c>
      <c r="C109" s="1" t="str">
        <f ca="1">IF(ISNA(VLOOKUP(B109,INDIRECT(A98),2,FALSE)),"",VLOOKUP(B109,INDIRECT(A98),2,FALSE))</f>
        <v>O Woods</v>
      </c>
      <c r="D109" s="1" t="str">
        <f ca="1">IF(ISNA(VLOOKUP(B109,INDIRECT(A98),3,FALSE)),"",VLOOKUP(B109,INDIRECT(A98),3,FALSE))</f>
        <v>Copeland</v>
      </c>
      <c r="E109" s="53">
        <v>1.18</v>
      </c>
      <c r="F109" s="9">
        <f t="shared" si="12"/>
        <v>4</v>
      </c>
      <c r="G109" s="44">
        <v>9</v>
      </c>
      <c r="H109" s="52">
        <v>42</v>
      </c>
      <c r="I109" s="1" t="str">
        <f ca="1">IF(ISNA(VLOOKUP(H109,INDIRECT(G98),2,FALSE)),"",VLOOKUP(H109,INDIRECT(G98),2,FALSE))</f>
        <v>T Houghton</v>
      </c>
      <c r="J109" s="1" t="str">
        <f ca="1">IF(ISNA(VLOOKUP(H109,INDIRECT(G98),3,FALSE)),"",VLOOKUP(H109,INDIRECT(G98),3,FALSE))</f>
        <v>Copeland</v>
      </c>
      <c r="K109" s="53">
        <v>3.82</v>
      </c>
      <c r="L109" s="9">
        <f t="shared" si="13"/>
        <v>4</v>
      </c>
      <c r="O109" s="1"/>
    </row>
    <row r="110" spans="1:15" ht="12" customHeight="1">
      <c r="A110" s="44">
        <v>10</v>
      </c>
      <c r="B110" s="52">
        <v>52</v>
      </c>
      <c r="C110" s="1" t="str">
        <f ca="1">IF(ISNA(VLOOKUP(B110,INDIRECT(A98),2,FALSE)),"",VLOOKUP(B110,INDIRECT(A98),2,FALSE))</f>
        <v>J Clark</v>
      </c>
      <c r="D110" s="1" t="str">
        <f ca="1">IF(ISNA(VLOOKUP(B110,INDIRECT(A98),3,FALSE)),"",VLOOKUP(B110,INDIRECT(A98),3,FALSE))</f>
        <v>South Lakes</v>
      </c>
      <c r="E110" s="53">
        <v>1.1499999999999999</v>
      </c>
      <c r="F110" s="9">
        <f t="shared" si="12"/>
        <v>3</v>
      </c>
      <c r="G110" s="44">
        <v>10</v>
      </c>
      <c r="H110" s="52">
        <v>21</v>
      </c>
      <c r="I110" s="1" t="str">
        <f ca="1">IF(ISNA(VLOOKUP(H110,INDIRECT(G98),2,FALSE)),"",VLOOKUP(H110,INDIRECT(G98),2,FALSE))</f>
        <v>B. McCregor</v>
      </c>
      <c r="J110" s="1" t="str">
        <f ca="1">IF(ISNA(VLOOKUP(H110,INDIRECT(G98),3,FALSE)),"",VLOOKUP(H110,INDIRECT(G98),3,FALSE))</f>
        <v>Allerdale</v>
      </c>
      <c r="K110" s="53">
        <v>3.79</v>
      </c>
      <c r="L110" s="9">
        <f t="shared" si="13"/>
        <v>3</v>
      </c>
      <c r="O110" s="1"/>
    </row>
    <row r="111" spans="1:15" ht="12" customHeight="1">
      <c r="A111" s="44">
        <v>11</v>
      </c>
      <c r="B111" s="52">
        <v>22</v>
      </c>
      <c r="C111" s="1" t="str">
        <f ca="1">IF(ISNA(VLOOKUP(B111,INDIRECT(A98),2,FALSE)),"",VLOOKUP(B111,INDIRECT(A98),2,FALSE))</f>
        <v>L.Henning</v>
      </c>
      <c r="D111" s="1" t="str">
        <f ca="1">IF(ISNA(VLOOKUP(B111,INDIRECT(A98),3,FALSE)),"",VLOOKUP(B111,INDIRECT(A98),3,FALSE))</f>
        <v>Allerdale</v>
      </c>
      <c r="E111" s="53">
        <v>1.1499999999999999</v>
      </c>
      <c r="F111" s="9">
        <f t="shared" si="12"/>
        <v>2</v>
      </c>
      <c r="G111" s="44">
        <v>11</v>
      </c>
      <c r="H111" s="52">
        <v>32</v>
      </c>
      <c r="I111" s="1" t="str">
        <f ca="1">IF(ISNA(VLOOKUP(H111,INDIRECT(G98),2,FALSE)),"",VLOOKUP(H111,INDIRECT(G98),2,FALSE))</f>
        <v>B Glendinning</v>
      </c>
      <c r="J111" s="1" t="str">
        <f ca="1">IF(ISNA(VLOOKUP(H111,INDIRECT(G98),3,FALSE)),"",VLOOKUP(H111,INDIRECT(G98),3,FALSE))</f>
        <v>Eden</v>
      </c>
      <c r="K111" s="53">
        <v>3.72</v>
      </c>
      <c r="L111" s="9">
        <f t="shared" si="13"/>
        <v>2</v>
      </c>
      <c r="O111" s="1"/>
    </row>
    <row r="112" spans="1:15" ht="12" customHeight="1">
      <c r="A112" s="44">
        <v>12</v>
      </c>
      <c r="B112" s="52">
        <v>61</v>
      </c>
      <c r="C112" s="1" t="str">
        <f ca="1">IF(ISNA(VLOOKUP(B112,INDIRECT(A98),2,FALSE)),"",VLOOKUP(B112,INDIRECT(A98),2,FALSE))</f>
        <v>C Sharples</v>
      </c>
      <c r="D112" s="1" t="str">
        <f ca="1">IF(ISNA(VLOOKUP(B112,INDIRECT(A98),3,FALSE)),"",VLOOKUP(B112,INDIRECT(A98),3,FALSE))</f>
        <v>Barrow</v>
      </c>
      <c r="E112" s="53">
        <v>1.1499999999999999</v>
      </c>
      <c r="F112" s="9">
        <f t="shared" si="12"/>
        <v>1</v>
      </c>
      <c r="G112" s="44">
        <v>12</v>
      </c>
      <c r="H112" s="52">
        <v>41</v>
      </c>
      <c r="I112" s="1" t="str">
        <f ca="1">IF(ISNA(VLOOKUP(H112,INDIRECT(G98),2,FALSE)),"",VLOOKUP(H112,INDIRECT(G98),2,FALSE))</f>
        <v>D Lobb</v>
      </c>
      <c r="J112" s="1" t="str">
        <f ca="1">IF(ISNA(VLOOKUP(H112,INDIRECT(G98),3,FALSE)),"",VLOOKUP(H112,INDIRECT(G98),3,FALSE))</f>
        <v>Copeland</v>
      </c>
      <c r="K112" s="53">
        <v>3.66</v>
      </c>
      <c r="L112" s="9">
        <f t="shared" si="13"/>
        <v>1</v>
      </c>
      <c r="O112" s="1"/>
    </row>
    <row r="113" spans="1:15" ht="12" customHeight="1">
      <c r="A113" s="42" t="str">
        <f>SUBSTITUTE(A114," ","")</f>
        <v>Year7BoysDiscus</v>
      </c>
      <c r="E113" s="47"/>
      <c r="G113" s="42" t="str">
        <f>SUBSTITUTE(G114," ","")</f>
        <v>Year7BoysJavelin</v>
      </c>
      <c r="O113" s="1"/>
    </row>
    <row r="114" spans="1:15" ht="12" customHeight="1">
      <c r="A114" s="44" t="s">
        <v>21</v>
      </c>
      <c r="D114" s="44"/>
      <c r="F114" s="43"/>
      <c r="G114" s="44" t="s">
        <v>22</v>
      </c>
      <c r="J114" s="44"/>
      <c r="K114" s="49"/>
      <c r="L114" s="43"/>
      <c r="O114" s="1"/>
    </row>
    <row r="115" spans="1:15" ht="12" customHeight="1">
      <c r="A115" s="8" t="s">
        <v>2</v>
      </c>
      <c r="B115" s="48" t="s">
        <v>29</v>
      </c>
      <c r="C115" s="8" t="s">
        <v>3</v>
      </c>
      <c r="D115" s="8" t="s">
        <v>5</v>
      </c>
      <c r="E115" s="50" t="s">
        <v>4</v>
      </c>
      <c r="F115" s="43"/>
      <c r="G115" s="8" t="s">
        <v>2</v>
      </c>
      <c r="H115" s="48" t="s">
        <v>29</v>
      </c>
      <c r="I115" s="8" t="s">
        <v>3</v>
      </c>
      <c r="J115" s="8" t="s">
        <v>5</v>
      </c>
      <c r="K115" s="50" t="s">
        <v>4</v>
      </c>
      <c r="L115" s="43"/>
      <c r="O115" s="1"/>
    </row>
    <row r="116" spans="1:15" ht="12" customHeight="1">
      <c r="A116" s="44">
        <v>1</v>
      </c>
      <c r="B116" s="52">
        <v>31</v>
      </c>
      <c r="C116" s="1" t="str">
        <f ca="1">IF(ISNA(VLOOKUP(B116,INDIRECT(A113),2,FALSE)),"",VLOOKUP(B116,INDIRECT(A113),2,FALSE))</f>
        <v>R Ridley</v>
      </c>
      <c r="D116" s="1" t="str">
        <f ca="1">IF(ISNA(VLOOKUP(B116,INDIRECT(A113),3,FALSE)),"",VLOOKUP(B116,INDIRECT(A113),3,FALSE))</f>
        <v>Eden</v>
      </c>
      <c r="E116" s="53">
        <v>20.91</v>
      </c>
      <c r="F116" s="9">
        <f t="shared" ref="F116:F127" si="14">IF(OR(B116="",B116=0,E116="",E116=0),0,VLOOKUP(A116,Points,2,FALSE))</f>
        <v>12</v>
      </c>
      <c r="G116" s="44">
        <v>1</v>
      </c>
      <c r="H116" s="52">
        <v>21</v>
      </c>
      <c r="I116" s="1" t="str">
        <f ca="1">IF(ISNA(VLOOKUP(H116,INDIRECT(G113),2,FALSE)),"",VLOOKUP(H116,INDIRECT(G113),2,FALSE))</f>
        <v>L. Eneas</v>
      </c>
      <c r="J116" s="1" t="str">
        <f ca="1">IF(ISNA(VLOOKUP(H116,INDIRECT(G113),3,FALSE)),"",VLOOKUP(H116,INDIRECT(G113),3,FALSE))</f>
        <v>Allerdale</v>
      </c>
      <c r="K116" s="53">
        <v>25.55</v>
      </c>
      <c r="L116" s="9">
        <f t="shared" ref="L116:L127" si="15">IF(OR(H116="",H116=0,K116="",K116=0),0,VLOOKUP(G116,Points,2,FALSE))</f>
        <v>12</v>
      </c>
      <c r="O116" s="1"/>
    </row>
    <row r="117" spans="1:15" ht="12" customHeight="1">
      <c r="A117" s="44">
        <v>2</v>
      </c>
      <c r="B117" s="52">
        <v>32</v>
      </c>
      <c r="C117" s="1" t="str">
        <f ca="1">IF(ISNA(VLOOKUP(B117,INDIRECT(A113),2,FALSE)),"",VLOOKUP(B117,INDIRECT(A113),2,FALSE))</f>
        <v>E Smith</v>
      </c>
      <c r="D117" s="1" t="str">
        <f ca="1">IF(ISNA(VLOOKUP(B117,INDIRECT(A113),3,FALSE)),"",VLOOKUP(B117,INDIRECT(A113),3,FALSE))</f>
        <v>Eden</v>
      </c>
      <c r="E117" s="53">
        <v>18.260000000000002</v>
      </c>
      <c r="F117" s="9">
        <f t="shared" si="14"/>
        <v>11</v>
      </c>
      <c r="G117" s="44">
        <v>2</v>
      </c>
      <c r="H117" s="52">
        <v>61</v>
      </c>
      <c r="I117" s="1" t="str">
        <f ca="1">IF(ISNA(VLOOKUP(H117,INDIRECT(G113),2,FALSE)),"",VLOOKUP(H117,INDIRECT(G113),2,FALSE))</f>
        <v>A Danson</v>
      </c>
      <c r="J117" s="1" t="str">
        <f ca="1">IF(ISNA(VLOOKUP(H117,INDIRECT(G113),3,FALSE)),"",VLOOKUP(H117,INDIRECT(G113),3,FALSE))</f>
        <v>Barrow</v>
      </c>
      <c r="K117" s="53">
        <v>24.23</v>
      </c>
      <c r="L117" s="9">
        <f t="shared" si="15"/>
        <v>11</v>
      </c>
      <c r="O117" s="1"/>
    </row>
    <row r="118" spans="1:15" ht="12" customHeight="1">
      <c r="A118" s="44">
        <v>3</v>
      </c>
      <c r="B118" s="52">
        <v>42</v>
      </c>
      <c r="C118" s="1" t="str">
        <f ca="1">IF(ISNA(VLOOKUP(B118,INDIRECT(A113),2,FALSE)),"",VLOOKUP(B118,INDIRECT(A113),2,FALSE))</f>
        <v>S Turner</v>
      </c>
      <c r="D118" s="1" t="str">
        <f ca="1">IF(ISNA(VLOOKUP(B118,INDIRECT(A113),3,FALSE)),"",VLOOKUP(B118,INDIRECT(A113),3,FALSE))</f>
        <v>Copeland</v>
      </c>
      <c r="E118" s="53">
        <v>18.23</v>
      </c>
      <c r="F118" s="9">
        <f t="shared" si="14"/>
        <v>10</v>
      </c>
      <c r="G118" s="44">
        <v>3</v>
      </c>
      <c r="H118" s="52">
        <v>52</v>
      </c>
      <c r="I118" s="1" t="str">
        <f ca="1">IF(ISNA(VLOOKUP(H118,INDIRECT(G113),2,FALSE)),"",VLOOKUP(H118,INDIRECT(G113),2,FALSE))</f>
        <v>C Norton</v>
      </c>
      <c r="J118" s="1" t="str">
        <f ca="1">IF(ISNA(VLOOKUP(H118,INDIRECT(G113),3,FALSE)),"",VLOOKUP(H118,INDIRECT(G113),3,FALSE))</f>
        <v>South Lakes</v>
      </c>
      <c r="K118" s="53">
        <v>21.6</v>
      </c>
      <c r="L118" s="9">
        <f t="shared" si="15"/>
        <v>10</v>
      </c>
      <c r="O118" s="1"/>
    </row>
    <row r="119" spans="1:15" ht="12" customHeight="1">
      <c r="A119" s="44">
        <v>4</v>
      </c>
      <c r="B119" s="52">
        <v>21</v>
      </c>
      <c r="C119" s="1" t="str">
        <f ca="1">IF(ISNA(VLOOKUP(B119,INDIRECT(A113),2,FALSE)),"",VLOOKUP(B119,INDIRECT(A113),2,FALSE))</f>
        <v>A. Hope</v>
      </c>
      <c r="D119" s="1" t="str">
        <f ca="1">IF(ISNA(VLOOKUP(B119,INDIRECT(A113),3,FALSE)),"",VLOOKUP(B119,INDIRECT(A113),3,FALSE))</f>
        <v>Allerdale</v>
      </c>
      <c r="E119" s="53">
        <v>17.739999999999998</v>
      </c>
      <c r="F119" s="9">
        <f t="shared" si="14"/>
        <v>9</v>
      </c>
      <c r="G119" s="44">
        <v>4</v>
      </c>
      <c r="H119" s="52">
        <v>31</v>
      </c>
      <c r="I119" s="1" t="str">
        <f ca="1">IF(ISNA(VLOOKUP(H119,INDIRECT(G113),2,FALSE)),"",VLOOKUP(H119,INDIRECT(G113),2,FALSE))</f>
        <v>K Strand</v>
      </c>
      <c r="J119" s="1" t="str">
        <f ca="1">IF(ISNA(VLOOKUP(H119,INDIRECT(G113),3,FALSE)),"",VLOOKUP(H119,INDIRECT(G113),3,FALSE))</f>
        <v>Eden</v>
      </c>
      <c r="K119" s="53">
        <v>20.45</v>
      </c>
      <c r="L119" s="9">
        <f t="shared" si="15"/>
        <v>9</v>
      </c>
      <c r="O119" s="1"/>
    </row>
    <row r="120" spans="1:15" ht="12" customHeight="1">
      <c r="A120" s="44">
        <v>5</v>
      </c>
      <c r="B120" s="52">
        <v>61</v>
      </c>
      <c r="C120" s="1" t="str">
        <f ca="1">IF(ISNA(VLOOKUP(B120,INDIRECT(A113),2,FALSE)),"",VLOOKUP(B120,INDIRECT(A113),2,FALSE))</f>
        <v>E Jones</v>
      </c>
      <c r="D120" s="1" t="str">
        <f ca="1">IF(ISNA(VLOOKUP(B120,INDIRECT(A113),3,FALSE)),"",VLOOKUP(B120,INDIRECT(A113),3,FALSE))</f>
        <v>Barrow</v>
      </c>
      <c r="E120" s="53">
        <v>17.170000000000002</v>
      </c>
      <c r="F120" s="9">
        <f t="shared" si="14"/>
        <v>8</v>
      </c>
      <c r="G120" s="44">
        <v>5</v>
      </c>
      <c r="H120" s="52">
        <v>51</v>
      </c>
      <c r="I120" s="1" t="str">
        <f ca="1">IF(ISNA(VLOOKUP(H120,INDIRECT(G113),2,FALSE)),"",VLOOKUP(H120,INDIRECT(G113),2,FALSE))</f>
        <v>S Coleman</v>
      </c>
      <c r="J120" s="1" t="str">
        <f ca="1">IF(ISNA(VLOOKUP(H120,INDIRECT(G113),3,FALSE)),"",VLOOKUP(H120,INDIRECT(G113),3,FALSE))</f>
        <v>South Lakes</v>
      </c>
      <c r="K120" s="53">
        <v>20.14</v>
      </c>
      <c r="L120" s="9">
        <f t="shared" si="15"/>
        <v>8</v>
      </c>
      <c r="O120" s="1"/>
    </row>
    <row r="121" spans="1:15" ht="12" customHeight="1">
      <c r="A121" s="44">
        <v>6</v>
      </c>
      <c r="B121" s="52">
        <v>41</v>
      </c>
      <c r="C121" s="1" t="str">
        <f ca="1">IF(ISNA(VLOOKUP(B121,INDIRECT(A113),2,FALSE)),"",VLOOKUP(B121,INDIRECT(A113),2,FALSE))</f>
        <v>A Gorley</v>
      </c>
      <c r="D121" s="1" t="str">
        <f ca="1">IF(ISNA(VLOOKUP(B121,INDIRECT(A113),3,FALSE)),"",VLOOKUP(B121,INDIRECT(A113),3,FALSE))</f>
        <v>Copeland</v>
      </c>
      <c r="E121" s="53">
        <v>16.66</v>
      </c>
      <c r="F121" s="9">
        <f t="shared" si="14"/>
        <v>7</v>
      </c>
      <c r="G121" s="44">
        <v>6</v>
      </c>
      <c r="H121" s="52">
        <v>12</v>
      </c>
      <c r="I121" s="1" t="str">
        <f ca="1">IF(ISNA(VLOOKUP(H121,INDIRECT(G113),2,FALSE)),"",VLOOKUP(H121,INDIRECT(G113),2,FALSE))</f>
        <v>G Dixon</v>
      </c>
      <c r="J121" s="1" t="str">
        <f ca="1">IF(ISNA(VLOOKUP(H121,INDIRECT(G113),3,FALSE)),"",VLOOKUP(H121,INDIRECT(G113),3,FALSE))</f>
        <v>Carlisle</v>
      </c>
      <c r="K121" s="53">
        <v>19.149999999999999</v>
      </c>
      <c r="L121" s="9">
        <f t="shared" si="15"/>
        <v>7</v>
      </c>
      <c r="O121" s="1"/>
    </row>
    <row r="122" spans="1:15" ht="12" customHeight="1">
      <c r="A122" s="44">
        <v>7</v>
      </c>
      <c r="B122" s="52">
        <v>52</v>
      </c>
      <c r="C122" s="1" t="str">
        <f ca="1">IF(ISNA(VLOOKUP(B122,INDIRECT(A113),2,FALSE)),"",VLOOKUP(B122,INDIRECT(A113),2,FALSE))</f>
        <v>B Sheppard</v>
      </c>
      <c r="D122" s="1" t="str">
        <f ca="1">IF(ISNA(VLOOKUP(B122,INDIRECT(A113),3,FALSE)),"",VLOOKUP(B122,INDIRECT(A113),3,FALSE))</f>
        <v>South Lakes</v>
      </c>
      <c r="E122" s="53">
        <v>15.99</v>
      </c>
      <c r="F122" s="9">
        <f t="shared" si="14"/>
        <v>6</v>
      </c>
      <c r="G122" s="44">
        <v>7</v>
      </c>
      <c r="H122" s="52">
        <v>11</v>
      </c>
      <c r="I122" s="1" t="str">
        <f ca="1">IF(ISNA(VLOOKUP(H122,INDIRECT(G113),2,FALSE)),"",VLOOKUP(H122,INDIRECT(G113),2,FALSE))</f>
        <v>G Wellings</v>
      </c>
      <c r="J122" s="1" t="str">
        <f ca="1">IF(ISNA(VLOOKUP(H122,INDIRECT(G113),3,FALSE)),"",VLOOKUP(H122,INDIRECT(G113),3,FALSE))</f>
        <v>Carlisle</v>
      </c>
      <c r="K122" s="53">
        <v>18.82</v>
      </c>
      <c r="L122" s="9">
        <f t="shared" si="15"/>
        <v>6</v>
      </c>
      <c r="O122" s="1"/>
    </row>
    <row r="123" spans="1:15" ht="12" customHeight="1">
      <c r="A123" s="44">
        <v>8</v>
      </c>
      <c r="B123" s="52">
        <v>12</v>
      </c>
      <c r="C123" s="1" t="str">
        <f ca="1">IF(ISNA(VLOOKUP(B123,INDIRECT(A113),2,FALSE)),"",VLOOKUP(B123,INDIRECT(A113),2,FALSE))</f>
        <v>D Hetherington</v>
      </c>
      <c r="D123" s="1" t="str">
        <f ca="1">IF(ISNA(VLOOKUP(B123,INDIRECT(A113),3,FALSE)),"",VLOOKUP(B123,INDIRECT(A113),3,FALSE))</f>
        <v>Carlisle</v>
      </c>
      <c r="E123" s="53">
        <v>15.9</v>
      </c>
      <c r="F123" s="9">
        <f t="shared" si="14"/>
        <v>5</v>
      </c>
      <c r="G123" s="44">
        <v>8</v>
      </c>
      <c r="H123" s="52">
        <v>22</v>
      </c>
      <c r="I123" s="1" t="str">
        <f ca="1">IF(ISNA(VLOOKUP(H123,INDIRECT(G113),2,FALSE)),"",VLOOKUP(H123,INDIRECT(G113),2,FALSE))</f>
        <v>L. Morgan</v>
      </c>
      <c r="J123" s="1" t="str">
        <f ca="1">IF(ISNA(VLOOKUP(H123,INDIRECT(G113),3,FALSE)),"",VLOOKUP(H123,INDIRECT(G113),3,FALSE))</f>
        <v>Allerdale</v>
      </c>
      <c r="K123" s="53">
        <v>18.43</v>
      </c>
      <c r="L123" s="9">
        <f t="shared" si="15"/>
        <v>5</v>
      </c>
      <c r="O123" s="1"/>
    </row>
    <row r="124" spans="1:15" ht="12" customHeight="1">
      <c r="A124" s="44">
        <v>9</v>
      </c>
      <c r="B124" s="52">
        <v>51</v>
      </c>
      <c r="C124" s="1" t="str">
        <f ca="1">IF(ISNA(VLOOKUP(B124,INDIRECT(A113),2,FALSE)),"",VLOOKUP(B124,INDIRECT(A113),2,FALSE))</f>
        <v>M  Henderson</v>
      </c>
      <c r="D124" s="1" t="str">
        <f ca="1">IF(ISNA(VLOOKUP(B124,INDIRECT(A113),3,FALSE)),"",VLOOKUP(B124,INDIRECT(A113),3,FALSE))</f>
        <v>South Lakes</v>
      </c>
      <c r="E124" s="53">
        <v>15.29</v>
      </c>
      <c r="F124" s="9">
        <f t="shared" si="14"/>
        <v>4</v>
      </c>
      <c r="G124" s="44">
        <v>9</v>
      </c>
      <c r="H124" s="52">
        <v>32</v>
      </c>
      <c r="I124" s="1" t="str">
        <f ca="1">IF(ISNA(VLOOKUP(H124,INDIRECT(G113),2,FALSE)),"",VLOOKUP(H124,INDIRECT(G113),2,FALSE))</f>
        <v>C Mills</v>
      </c>
      <c r="J124" s="1" t="str">
        <f ca="1">IF(ISNA(VLOOKUP(H124,INDIRECT(G113),3,FALSE)),"",VLOOKUP(H124,INDIRECT(G113),3,FALSE))</f>
        <v>Eden</v>
      </c>
      <c r="K124" s="53">
        <v>18.11</v>
      </c>
      <c r="L124" s="9">
        <f t="shared" si="15"/>
        <v>4</v>
      </c>
      <c r="O124" s="1"/>
    </row>
    <row r="125" spans="1:15" ht="12" customHeight="1">
      <c r="A125" s="44">
        <v>10</v>
      </c>
      <c r="B125" s="52">
        <v>22</v>
      </c>
      <c r="C125" s="1" t="str">
        <f ca="1">IF(ISNA(VLOOKUP(B125,INDIRECT(A113),2,FALSE)),"",VLOOKUP(B125,INDIRECT(A113),2,FALSE))</f>
        <v>Z. Stone</v>
      </c>
      <c r="D125" s="1" t="str">
        <f ca="1">IF(ISNA(VLOOKUP(B125,INDIRECT(A113),3,FALSE)),"",VLOOKUP(B125,INDIRECT(A113),3,FALSE))</f>
        <v>Allerdale</v>
      </c>
      <c r="E125" s="53">
        <v>15.17</v>
      </c>
      <c r="F125" s="9">
        <f t="shared" si="14"/>
        <v>3</v>
      </c>
      <c r="G125" s="44">
        <v>10</v>
      </c>
      <c r="H125" s="52">
        <v>41</v>
      </c>
      <c r="I125" s="1" t="str">
        <f ca="1">IF(ISNA(VLOOKUP(H125,INDIRECT(G113),2,FALSE)),"",VLOOKUP(H125,INDIRECT(G113),2,FALSE))</f>
        <v>R Robinson</v>
      </c>
      <c r="J125" s="1" t="str">
        <f ca="1">IF(ISNA(VLOOKUP(H125,INDIRECT(G113),3,FALSE)),"",VLOOKUP(H125,INDIRECT(G113),3,FALSE))</f>
        <v>Copeland</v>
      </c>
      <c r="K125" s="53">
        <v>16.899999999999999</v>
      </c>
      <c r="L125" s="9">
        <f t="shared" si="15"/>
        <v>3</v>
      </c>
      <c r="O125" s="1"/>
    </row>
    <row r="126" spans="1:15" ht="12" customHeight="1">
      <c r="A126" s="44">
        <v>11</v>
      </c>
      <c r="B126" s="52">
        <v>11</v>
      </c>
      <c r="C126" s="1" t="str">
        <f ca="1">IF(ISNA(VLOOKUP(B126,INDIRECT(A113),2,FALSE)),"",VLOOKUP(B126,INDIRECT(A113),2,FALSE))</f>
        <v>A Maine</v>
      </c>
      <c r="D126" s="1" t="str">
        <f ca="1">IF(ISNA(VLOOKUP(B126,INDIRECT(A113),3,FALSE)),"",VLOOKUP(B126,INDIRECT(A113),3,FALSE))</f>
        <v>Carlisle</v>
      </c>
      <c r="E126" s="53">
        <v>14.96</v>
      </c>
      <c r="F126" s="9">
        <f t="shared" si="14"/>
        <v>2</v>
      </c>
      <c r="G126" s="44">
        <v>11</v>
      </c>
      <c r="H126" s="52">
        <v>42</v>
      </c>
      <c r="I126" s="1" t="str">
        <f ca="1">IF(ISNA(VLOOKUP(H126,INDIRECT(G113),2,FALSE)),"",VLOOKUP(H126,INDIRECT(G113),2,FALSE))</f>
        <v xml:space="preserve">A Kirkbride </v>
      </c>
      <c r="J126" s="1" t="str">
        <f ca="1">IF(ISNA(VLOOKUP(H126,INDIRECT(G113),3,FALSE)),"",VLOOKUP(H126,INDIRECT(G113),3,FALSE))</f>
        <v>Copeland</v>
      </c>
      <c r="K126" s="53">
        <v>14.75</v>
      </c>
      <c r="L126" s="9">
        <f t="shared" si="15"/>
        <v>2</v>
      </c>
      <c r="O126" s="1"/>
    </row>
    <row r="127" spans="1:15" ht="12" customHeight="1">
      <c r="A127" s="44">
        <v>12</v>
      </c>
      <c r="B127" s="52">
        <v>62</v>
      </c>
      <c r="C127" s="1" t="str">
        <f ca="1">IF(ISNA(VLOOKUP(B127,INDIRECT(A113),2,FALSE)),"",VLOOKUP(B127,INDIRECT(A113),2,FALSE))</f>
        <v>J Butterworth</v>
      </c>
      <c r="D127" s="1" t="str">
        <f ca="1">IF(ISNA(VLOOKUP(B127,INDIRECT(A113),3,FALSE)),"",VLOOKUP(B127,INDIRECT(A113),3,FALSE))</f>
        <v>Barrow</v>
      </c>
      <c r="E127" s="53">
        <v>14.85</v>
      </c>
      <c r="F127" s="9">
        <f t="shared" si="14"/>
        <v>1</v>
      </c>
      <c r="G127" s="44">
        <v>12</v>
      </c>
      <c r="H127" s="52">
        <v>62</v>
      </c>
      <c r="I127" s="1" t="str">
        <f ca="1">IF(ISNA(VLOOKUP(H127,INDIRECT(G113),2,FALSE)),"",VLOOKUP(H127,INDIRECT(G113),2,FALSE))</f>
        <v>I Sainty</v>
      </c>
      <c r="J127" s="1" t="str">
        <f ca="1">IF(ISNA(VLOOKUP(H127,INDIRECT(G113),3,FALSE)),"",VLOOKUP(H127,INDIRECT(G113),3,FALSE))</f>
        <v>Barrow</v>
      </c>
      <c r="K127" s="53">
        <v>14.25</v>
      </c>
      <c r="L127" s="9">
        <f t="shared" si="15"/>
        <v>1</v>
      </c>
      <c r="O127" s="1"/>
    </row>
    <row r="128" spans="1:15" ht="12" customHeight="1">
      <c r="A128" s="42" t="str">
        <f>SUBSTITUTE(A129," ","")</f>
        <v>Year7BoysShot</v>
      </c>
      <c r="E128" s="47"/>
      <c r="G128" s="46" t="s">
        <v>43</v>
      </c>
      <c r="O128" s="1"/>
    </row>
    <row r="129" spans="1:15" ht="12" customHeight="1">
      <c r="A129" s="44" t="s">
        <v>23</v>
      </c>
      <c r="D129" s="44"/>
      <c r="F129" s="43"/>
      <c r="G129" s="44" t="s">
        <v>24</v>
      </c>
      <c r="J129" s="44"/>
      <c r="K129" s="49"/>
      <c r="L129" s="43"/>
      <c r="O129" s="1"/>
    </row>
    <row r="130" spans="1:15" ht="12" customHeight="1">
      <c r="A130" s="8" t="s">
        <v>2</v>
      </c>
      <c r="B130" s="48" t="s">
        <v>29</v>
      </c>
      <c r="C130" s="8" t="s">
        <v>3</v>
      </c>
      <c r="D130" s="8" t="s">
        <v>5</v>
      </c>
      <c r="E130" s="50" t="s">
        <v>4</v>
      </c>
      <c r="F130" s="43"/>
      <c r="G130" s="8" t="s">
        <v>2</v>
      </c>
      <c r="H130" s="48" t="s">
        <v>29</v>
      </c>
      <c r="I130" s="8" t="s">
        <v>3</v>
      </c>
      <c r="J130" s="8" t="s">
        <v>5</v>
      </c>
      <c r="K130" s="50" t="s">
        <v>4</v>
      </c>
      <c r="L130" s="43"/>
      <c r="O130" s="1"/>
    </row>
    <row r="131" spans="1:15" ht="12" customHeight="1">
      <c r="A131" s="44">
        <v>1</v>
      </c>
      <c r="B131" s="52">
        <v>61</v>
      </c>
      <c r="C131" s="1" t="str">
        <f ca="1">IF(ISNA(VLOOKUP(B131,INDIRECT(A128),2,FALSE)),"",VLOOKUP(B131,INDIRECT(A128),2,FALSE))</f>
        <v>J lancaster</v>
      </c>
      <c r="D131" s="1" t="str">
        <f ca="1">IF(ISNA(VLOOKUP(B131,INDIRECT(A128),3,FALSE)),"",VLOOKUP(B131,INDIRECT(A128),3,FALSE))</f>
        <v>Barrow</v>
      </c>
      <c r="E131" s="53">
        <v>9.92</v>
      </c>
      <c r="F131" s="9">
        <f t="shared" ref="F131:F142" si="16">IF(OR(B131="",B131=0,E131="",E131=0),0,VLOOKUP(A131,Points,2,FALSE))</f>
        <v>12</v>
      </c>
      <c r="G131" s="44">
        <v>1</v>
      </c>
      <c r="H131" s="52">
        <v>33</v>
      </c>
      <c r="I131" s="1" t="str">
        <f ca="1">IF(ISNA(VLOOKUP(H131,INDIRECT(G128),2,FALSE)),"",VLOOKUP(H131,INDIRECT(G128),2,FALSE))</f>
        <v>J Eddington</v>
      </c>
      <c r="J131" s="1" t="str">
        <f ca="1">IF(ISNA(VLOOKUP(H131,INDIRECT(G128),3,FALSE)),"",VLOOKUP(H131,INDIRECT(G128),3,FALSE))</f>
        <v>Eden</v>
      </c>
      <c r="K131" s="53">
        <v>3.82</v>
      </c>
      <c r="L131" s="9">
        <f t="shared" ref="L131:L136" si="17">IF(OR(H131="",H131=0,K131="",K131=0),0,VLOOKUP(G131,B_Final_Points,2,FALSE))</f>
        <v>6</v>
      </c>
      <c r="O131" s="1"/>
    </row>
    <row r="132" spans="1:15" ht="12" customHeight="1">
      <c r="A132" s="44">
        <v>2</v>
      </c>
      <c r="B132" s="52">
        <v>52</v>
      </c>
      <c r="C132" s="1" t="str">
        <f ca="1">IF(ISNA(VLOOKUP(B132,INDIRECT(A128),2,FALSE)),"",VLOOKUP(B132,INDIRECT(A128),2,FALSE))</f>
        <v>C McDonald</v>
      </c>
      <c r="D132" s="1" t="str">
        <f ca="1">IF(ISNA(VLOOKUP(B132,INDIRECT(A128),3,FALSE)),"",VLOOKUP(B132,INDIRECT(A128),3,FALSE))</f>
        <v>South Lakes</v>
      </c>
      <c r="E132" s="53">
        <v>9.7100000000000009</v>
      </c>
      <c r="F132" s="9">
        <f t="shared" si="16"/>
        <v>11</v>
      </c>
      <c r="G132" s="44">
        <v>2</v>
      </c>
      <c r="H132" s="52">
        <v>43</v>
      </c>
      <c r="I132" s="1" t="str">
        <f ca="1">IF(ISNA(VLOOKUP(H132,INDIRECT(G128),2,FALSE)),"",VLOOKUP(H132,INDIRECT(G128),2,FALSE))</f>
        <v>C Denver</v>
      </c>
      <c r="J132" s="1" t="str">
        <f ca="1">IF(ISNA(VLOOKUP(H132,INDIRECT(G128),3,FALSE)),"",VLOOKUP(H132,INDIRECT(G128),3,FALSE))</f>
        <v>Copeland</v>
      </c>
      <c r="K132" s="53" t="s">
        <v>313</v>
      </c>
      <c r="L132" s="9">
        <f t="shared" si="17"/>
        <v>5</v>
      </c>
      <c r="O132" s="1"/>
    </row>
    <row r="133" spans="1:15" ht="12" customHeight="1">
      <c r="A133" s="44">
        <v>3</v>
      </c>
      <c r="B133" s="52">
        <v>51</v>
      </c>
      <c r="C133" s="1" t="str">
        <f ca="1">IF(ISNA(VLOOKUP(B133,INDIRECT(A128),2,FALSE)),"",VLOOKUP(B133,INDIRECT(A128),2,FALSE))</f>
        <v>A Ryder</v>
      </c>
      <c r="D133" s="1" t="str">
        <f ca="1">IF(ISNA(VLOOKUP(B133,INDIRECT(A128),3,FALSE)),"",VLOOKUP(B133,INDIRECT(A128),3,FALSE))</f>
        <v>South Lakes</v>
      </c>
      <c r="E133" s="53">
        <v>8.7100000000000009</v>
      </c>
      <c r="F133" s="9">
        <f t="shared" si="16"/>
        <v>10</v>
      </c>
      <c r="G133" s="44">
        <v>3</v>
      </c>
      <c r="H133" s="52"/>
      <c r="I133" s="1" t="str">
        <f ca="1">IF(ISNA(VLOOKUP(H133,INDIRECT(G128),2,FALSE)),"",VLOOKUP(H133,INDIRECT(G128),2,FALSE))</f>
        <v/>
      </c>
      <c r="J133" s="1" t="str">
        <f ca="1">IF(ISNA(VLOOKUP(H133,INDIRECT(G128),3,FALSE)),"",VLOOKUP(H133,INDIRECT(G128),3,FALSE))</f>
        <v/>
      </c>
      <c r="K133" s="53"/>
      <c r="L133" s="9">
        <f t="shared" si="17"/>
        <v>0</v>
      </c>
      <c r="O133" s="1"/>
    </row>
    <row r="134" spans="1:15" ht="12" customHeight="1">
      <c r="A134" s="44">
        <v>4</v>
      </c>
      <c r="B134" s="52">
        <v>31</v>
      </c>
      <c r="C134" s="1" t="str">
        <f ca="1">IF(ISNA(VLOOKUP(B134,INDIRECT(A128),2,FALSE)),"",VLOOKUP(B134,INDIRECT(A128),2,FALSE))</f>
        <v>R Ridley</v>
      </c>
      <c r="D134" s="1" t="str">
        <f ca="1">IF(ISNA(VLOOKUP(B134,INDIRECT(A128),3,FALSE)),"",VLOOKUP(B134,INDIRECT(A128),3,FALSE))</f>
        <v>Eden</v>
      </c>
      <c r="E134" s="53">
        <v>8.69</v>
      </c>
      <c r="F134" s="9">
        <f t="shared" si="16"/>
        <v>9</v>
      </c>
      <c r="G134" s="44">
        <v>4</v>
      </c>
      <c r="H134" s="52"/>
      <c r="I134" s="1" t="str">
        <f ca="1">IF(ISNA(VLOOKUP(H134,INDIRECT(G128),2,FALSE)),"",VLOOKUP(H134,INDIRECT(G128),2,FALSE))</f>
        <v/>
      </c>
      <c r="J134" s="1" t="str">
        <f ca="1">IF(ISNA(VLOOKUP(H134,INDIRECT(G128),3,FALSE)),"",VLOOKUP(H134,INDIRECT(G128),3,FALSE))</f>
        <v/>
      </c>
      <c r="K134" s="53"/>
      <c r="L134" s="9">
        <f t="shared" si="17"/>
        <v>0</v>
      </c>
      <c r="O134" s="1"/>
    </row>
    <row r="135" spans="1:15" ht="12" customHeight="1">
      <c r="A135" s="44">
        <v>5</v>
      </c>
      <c r="B135" s="52">
        <v>42</v>
      </c>
      <c r="C135" s="1" t="str">
        <f ca="1">IF(ISNA(VLOOKUP(B135,INDIRECT(A128),2,FALSE)),"",VLOOKUP(B135,INDIRECT(A128),2,FALSE))</f>
        <v>J Patterson</v>
      </c>
      <c r="D135" s="1" t="str">
        <f ca="1">IF(ISNA(VLOOKUP(B135,INDIRECT(A128),3,FALSE)),"",VLOOKUP(B135,INDIRECT(A128),3,FALSE))</f>
        <v>Copeland</v>
      </c>
      <c r="E135" s="53">
        <v>8.14</v>
      </c>
      <c r="F135" s="9">
        <f t="shared" si="16"/>
        <v>8</v>
      </c>
      <c r="G135" s="44">
        <v>5</v>
      </c>
      <c r="H135" s="52"/>
      <c r="I135" s="1" t="str">
        <f ca="1">IF(ISNA(VLOOKUP(H135,INDIRECT(G128),2,FALSE)),"",VLOOKUP(H135,INDIRECT(G128),2,FALSE))</f>
        <v/>
      </c>
      <c r="J135" s="1" t="str">
        <f ca="1">IF(ISNA(VLOOKUP(H135,INDIRECT(G128),3,FALSE)),"",VLOOKUP(H135,INDIRECT(G128),3,FALSE))</f>
        <v/>
      </c>
      <c r="K135" s="53"/>
      <c r="L135" s="9">
        <f t="shared" si="17"/>
        <v>0</v>
      </c>
      <c r="O135" s="1"/>
    </row>
    <row r="136" spans="1:15" ht="12" customHeight="1">
      <c r="A136" s="44">
        <v>6</v>
      </c>
      <c r="B136" s="52">
        <v>22</v>
      </c>
      <c r="C136" s="1" t="str">
        <f ca="1">IF(ISNA(VLOOKUP(B136,INDIRECT(A128),2,FALSE)),"",VLOOKUP(B136,INDIRECT(A128),2,FALSE))</f>
        <v>B. Challenger</v>
      </c>
      <c r="D136" s="1" t="str">
        <f ca="1">IF(ISNA(VLOOKUP(B136,INDIRECT(A128),3,FALSE)),"",VLOOKUP(B136,INDIRECT(A128),3,FALSE))</f>
        <v>Allerdale</v>
      </c>
      <c r="E136" s="53">
        <v>8.02</v>
      </c>
      <c r="F136" s="9">
        <f t="shared" si="16"/>
        <v>7</v>
      </c>
      <c r="G136" s="44">
        <v>6</v>
      </c>
      <c r="H136" s="52"/>
      <c r="I136" s="1" t="str">
        <f ca="1">IF(ISNA(VLOOKUP(H136,INDIRECT(G128),2,FALSE)),"",VLOOKUP(H136,INDIRECT(G128),2,FALSE))</f>
        <v/>
      </c>
      <c r="J136" s="1" t="str">
        <f ca="1">IF(ISNA(VLOOKUP(H136,INDIRECT(G128),3,FALSE)),"",VLOOKUP(H136,INDIRECT(G128),3,FALSE))</f>
        <v/>
      </c>
      <c r="K136" s="53"/>
      <c r="L136" s="9">
        <f t="shared" si="17"/>
        <v>0</v>
      </c>
      <c r="O136" s="1"/>
    </row>
    <row r="137" spans="1:15" ht="12" customHeight="1">
      <c r="A137" s="44">
        <v>7</v>
      </c>
      <c r="B137" s="52">
        <v>11</v>
      </c>
      <c r="C137" s="1" t="str">
        <f ca="1">IF(ISNA(VLOOKUP(B137,INDIRECT(A128),2,FALSE)),"",VLOOKUP(B137,INDIRECT(A128),2,FALSE))</f>
        <v>O Brzeski</v>
      </c>
      <c r="D137" s="1" t="str">
        <f ca="1">IF(ISNA(VLOOKUP(B137,INDIRECT(A128),3,FALSE)),"",VLOOKUP(B137,INDIRECT(A128),3,FALSE))</f>
        <v>Carlisle</v>
      </c>
      <c r="E137" s="53">
        <v>7.9</v>
      </c>
      <c r="F137" s="9">
        <f t="shared" si="16"/>
        <v>6</v>
      </c>
      <c r="G137" s="46" t="s">
        <v>44</v>
      </c>
      <c r="K137" s="51"/>
      <c r="L137" s="9"/>
      <c r="O137" s="1"/>
    </row>
    <row r="138" spans="1:15" ht="12" customHeight="1">
      <c r="A138" s="44">
        <v>8</v>
      </c>
      <c r="B138" s="52">
        <v>41</v>
      </c>
      <c r="C138" s="1" t="str">
        <f ca="1">IF(ISNA(VLOOKUP(B138,INDIRECT(A128),2,FALSE)),"",VLOOKUP(B138,INDIRECT(A128),2,FALSE))</f>
        <v>C Hailes</v>
      </c>
      <c r="D138" s="1" t="str">
        <f ca="1">IF(ISNA(VLOOKUP(B138,INDIRECT(A128),3,FALSE)),"",VLOOKUP(B138,INDIRECT(A128),3,FALSE))</f>
        <v>Copeland</v>
      </c>
      <c r="E138" s="53">
        <v>7.88</v>
      </c>
      <c r="F138" s="9">
        <f t="shared" si="16"/>
        <v>5</v>
      </c>
      <c r="G138" s="44" t="s">
        <v>25</v>
      </c>
      <c r="J138" s="44"/>
      <c r="K138" s="49"/>
      <c r="L138" s="43"/>
      <c r="O138" s="1"/>
    </row>
    <row r="139" spans="1:15" ht="12" customHeight="1">
      <c r="A139" s="44">
        <v>9</v>
      </c>
      <c r="B139" s="52">
        <v>32</v>
      </c>
      <c r="C139" s="1" t="str">
        <f ca="1">IF(ISNA(VLOOKUP(B139,INDIRECT(A128),2,FALSE)),"",VLOOKUP(B139,INDIRECT(A128),2,FALSE))</f>
        <v>C Edgar</v>
      </c>
      <c r="D139" s="1" t="str">
        <f ca="1">IF(ISNA(VLOOKUP(B139,INDIRECT(A128),3,FALSE)),"",VLOOKUP(B139,INDIRECT(A128),3,FALSE))</f>
        <v>Eden</v>
      </c>
      <c r="E139" s="53">
        <v>7.8</v>
      </c>
      <c r="F139" s="9">
        <f t="shared" si="16"/>
        <v>4</v>
      </c>
      <c r="G139" s="8" t="s">
        <v>2</v>
      </c>
      <c r="H139" s="48" t="s">
        <v>29</v>
      </c>
      <c r="I139" s="8" t="s">
        <v>3</v>
      </c>
      <c r="J139" s="8" t="s">
        <v>5</v>
      </c>
      <c r="K139" s="50" t="s">
        <v>4</v>
      </c>
      <c r="L139" s="43"/>
      <c r="O139" s="1"/>
    </row>
    <row r="140" spans="1:15" ht="12" customHeight="1">
      <c r="A140" s="44">
        <v>10</v>
      </c>
      <c r="B140" s="52">
        <v>62</v>
      </c>
      <c r="C140" s="1" t="str">
        <f ca="1">IF(ISNA(VLOOKUP(B140,INDIRECT(A128),2,FALSE)),"",VLOOKUP(B140,INDIRECT(A128),2,FALSE))</f>
        <v>B Boulton</v>
      </c>
      <c r="D140" s="1" t="str">
        <f ca="1">IF(ISNA(VLOOKUP(B140,INDIRECT(A128),3,FALSE)),"",VLOOKUP(B140,INDIRECT(A128),3,FALSE))</f>
        <v>Barrow</v>
      </c>
      <c r="E140" s="53">
        <v>7.6</v>
      </c>
      <c r="F140" s="9">
        <f t="shared" si="16"/>
        <v>3</v>
      </c>
      <c r="G140" s="44">
        <v>1</v>
      </c>
      <c r="H140" s="52">
        <v>33</v>
      </c>
      <c r="I140" s="1" t="str">
        <f ca="1">IF(ISNA(VLOOKUP(H140,INDIRECT(G137),2,FALSE)),"",VLOOKUP(H140,INDIRECT(G137),2,FALSE))</f>
        <v>J Eddington</v>
      </c>
      <c r="J140" s="1" t="str">
        <f ca="1">IF(ISNA(VLOOKUP(H140,INDIRECT(G137),3,FALSE)),"",VLOOKUP(H140,INDIRECT(G137),3,FALSE))</f>
        <v>Eden</v>
      </c>
      <c r="K140" s="53">
        <v>4.87</v>
      </c>
      <c r="L140" s="9">
        <f t="shared" ref="L140:L145" si="18">IF(OR(H140="",H140=0,K140="",K140=0),0,VLOOKUP(G140,B_Final_Points,2,FALSE))</f>
        <v>6</v>
      </c>
    </row>
    <row r="141" spans="1:15" ht="12" customHeight="1">
      <c r="A141" s="44">
        <v>11</v>
      </c>
      <c r="B141" s="52">
        <v>21</v>
      </c>
      <c r="C141" s="1" t="str">
        <f ca="1">IF(ISNA(VLOOKUP(B141,INDIRECT(A128),2,FALSE)),"",VLOOKUP(B141,INDIRECT(A128),2,FALSE))</f>
        <v>B. Irving</v>
      </c>
      <c r="D141" s="1" t="str">
        <f ca="1">IF(ISNA(VLOOKUP(B141,INDIRECT(A128),3,FALSE)),"",VLOOKUP(B141,INDIRECT(A128),3,FALSE))</f>
        <v>Allerdale</v>
      </c>
      <c r="E141" s="53">
        <v>7.6</v>
      </c>
      <c r="F141" s="9">
        <f t="shared" si="16"/>
        <v>2</v>
      </c>
      <c r="G141" s="44">
        <v>2</v>
      </c>
      <c r="H141" s="52"/>
      <c r="I141" s="1" t="str">
        <f ca="1">IF(ISNA(VLOOKUP(H141,INDIRECT(G137),2,FALSE)),"",VLOOKUP(H141,INDIRECT(G137),2,FALSE))</f>
        <v/>
      </c>
      <c r="J141" s="1" t="str">
        <f ca="1">IF(ISNA(VLOOKUP(H141,INDIRECT(G137),3,FALSE)),"",VLOOKUP(H141,INDIRECT(G137),3,FALSE))</f>
        <v/>
      </c>
      <c r="K141" s="53"/>
      <c r="L141" s="9">
        <f t="shared" si="18"/>
        <v>0</v>
      </c>
      <c r="O141" s="1"/>
    </row>
    <row r="142" spans="1:15" ht="12" customHeight="1">
      <c r="A142" s="44">
        <v>12</v>
      </c>
      <c r="B142" s="52">
        <v>12</v>
      </c>
      <c r="C142" s="1" t="str">
        <f ca="1">IF(ISNA(VLOOKUP(B142,INDIRECT(A128),2,FALSE)),"",VLOOKUP(B142,INDIRECT(A128),2,FALSE))</f>
        <v>A Moorhead</v>
      </c>
      <c r="D142" s="1" t="str">
        <f ca="1">IF(ISNA(VLOOKUP(B142,INDIRECT(A128),3,FALSE)),"",VLOOKUP(B142,INDIRECT(A128),3,FALSE))</f>
        <v>Carlisle</v>
      </c>
      <c r="E142" s="53">
        <v>6.48</v>
      </c>
      <c r="F142" s="9">
        <f t="shared" si="16"/>
        <v>1</v>
      </c>
      <c r="G142" s="44">
        <v>3</v>
      </c>
      <c r="H142" s="52"/>
      <c r="I142" s="1" t="str">
        <f ca="1">IF(ISNA(VLOOKUP(H142,INDIRECT(G137),2,FALSE)),"",VLOOKUP(H142,INDIRECT(G137),2,FALSE))</f>
        <v/>
      </c>
      <c r="J142" s="1" t="str">
        <f ca="1">IF(ISNA(VLOOKUP(H142,INDIRECT(G137),3,FALSE)),"",VLOOKUP(H142,INDIRECT(G137),3,FALSE))</f>
        <v/>
      </c>
      <c r="K142" s="53"/>
      <c r="L142" s="9">
        <f t="shared" si="18"/>
        <v>0</v>
      </c>
      <c r="O142" s="1"/>
    </row>
    <row r="143" spans="1:15" ht="12" customHeight="1">
      <c r="A143" s="1"/>
      <c r="E143" s="47"/>
      <c r="G143" s="44">
        <v>4</v>
      </c>
      <c r="H143" s="52"/>
      <c r="I143" s="1" t="str">
        <f ca="1">IF(ISNA(VLOOKUP(H143,INDIRECT(G137),2,FALSE)),"",VLOOKUP(H143,INDIRECT(G137),2,FALSE))</f>
        <v/>
      </c>
      <c r="J143" s="1" t="str">
        <f ca="1">IF(ISNA(VLOOKUP(H143,INDIRECT(G137),3,FALSE)),"",VLOOKUP(H143,INDIRECT(G137),3,FALSE))</f>
        <v/>
      </c>
      <c r="K143" s="53"/>
      <c r="L143" s="9">
        <f t="shared" si="18"/>
        <v>0</v>
      </c>
      <c r="O143" s="1"/>
    </row>
    <row r="144" spans="1:15" ht="12" customHeight="1">
      <c r="A144" s="1"/>
      <c r="E144" s="47"/>
      <c r="G144" s="44">
        <v>5</v>
      </c>
      <c r="H144" s="52"/>
      <c r="I144" s="1" t="str">
        <f ca="1">IF(ISNA(VLOOKUP(H144,INDIRECT(G137),2,FALSE)),"",VLOOKUP(H144,INDIRECT(G137),2,FALSE))</f>
        <v/>
      </c>
      <c r="J144" s="1" t="str">
        <f ca="1">IF(ISNA(VLOOKUP(H144,INDIRECT(G137),3,FALSE)),"",VLOOKUP(H144,INDIRECT(G137),3,FALSE))</f>
        <v/>
      </c>
      <c r="K144" s="53"/>
      <c r="L144" s="9">
        <f t="shared" si="18"/>
        <v>0</v>
      </c>
      <c r="O144" s="1"/>
    </row>
    <row r="145" spans="1:15" ht="12" customHeight="1">
      <c r="A145" s="1"/>
      <c r="E145" s="47"/>
      <c r="G145" s="44">
        <v>6</v>
      </c>
      <c r="H145" s="52"/>
      <c r="I145" s="1" t="str">
        <f ca="1">IF(ISNA(VLOOKUP(H145,INDIRECT(G137),2,FALSE)),"",VLOOKUP(H145,INDIRECT(G137),2,FALSE))</f>
        <v/>
      </c>
      <c r="J145" s="1" t="str">
        <f ca="1">IF(ISNA(VLOOKUP(H145,INDIRECT(G137),3,FALSE)),"",VLOOKUP(H145,INDIRECT(G137),3,FALSE))</f>
        <v/>
      </c>
      <c r="K145" s="53"/>
      <c r="L145" s="9">
        <f t="shared" si="18"/>
        <v>0</v>
      </c>
      <c r="O145" s="1"/>
    </row>
    <row r="146" spans="1:15" ht="12" customHeight="1">
      <c r="A146" s="1"/>
      <c r="E146" s="47"/>
      <c r="O146" s="1"/>
    </row>
    <row r="147" spans="1:15" ht="12" customHeight="1">
      <c r="A147" s="1"/>
      <c r="E147" s="47"/>
      <c r="O147" s="1"/>
    </row>
    <row r="148" spans="1:15" ht="12" customHeight="1">
      <c r="A148" s="1"/>
      <c r="E148" s="47"/>
      <c r="O148" s="1"/>
    </row>
    <row r="149" spans="1:15" ht="12" customHeight="1">
      <c r="F149" s="43"/>
    </row>
    <row r="150" spans="1:15" ht="12" customHeight="1">
      <c r="F150" s="43"/>
    </row>
    <row r="151" spans="1:15" ht="12" customHeight="1">
      <c r="F151" s="43"/>
    </row>
    <row r="152" spans="1:15" ht="12" customHeight="1">
      <c r="F152" s="43"/>
    </row>
    <row r="153" spans="1:15" ht="12" customHeight="1">
      <c r="F153" s="43"/>
    </row>
    <row r="154" spans="1:15" ht="12" customHeight="1">
      <c r="F154" s="43"/>
    </row>
    <row r="155" spans="1:15" ht="12" customHeight="1">
      <c r="F155" s="43"/>
    </row>
    <row r="156" spans="1:15" ht="12" customHeight="1">
      <c r="F156" s="43"/>
    </row>
    <row r="157" spans="1:15" ht="12" customHeight="1">
      <c r="F157" s="43"/>
    </row>
    <row r="158" spans="1:15" ht="12" customHeight="1">
      <c r="F158" s="43"/>
    </row>
    <row r="159" spans="1:15" ht="12" customHeight="1">
      <c r="F159" s="43"/>
    </row>
    <row r="160" spans="1:15" ht="12" customHeight="1">
      <c r="F160" s="43"/>
    </row>
    <row r="161" spans="6:6" ht="12" customHeight="1">
      <c r="F161" s="43"/>
    </row>
    <row r="162" spans="6:6" ht="12" customHeight="1">
      <c r="F162" s="43"/>
    </row>
    <row r="163" spans="6:6" ht="12" customHeight="1">
      <c r="F163" s="43"/>
    </row>
    <row r="164" spans="6:6" ht="12" customHeight="1">
      <c r="F164" s="43"/>
    </row>
    <row r="165" spans="6:6" ht="12" customHeight="1">
      <c r="F165" s="43"/>
    </row>
    <row r="166" spans="6:6" ht="12" customHeight="1">
      <c r="F166" s="43"/>
    </row>
    <row r="167" spans="6:6" ht="12" customHeight="1">
      <c r="F167" s="43"/>
    </row>
    <row r="168" spans="6:6" ht="12" customHeight="1">
      <c r="F168" s="43"/>
    </row>
    <row r="169" spans="6:6" ht="12" customHeight="1">
      <c r="F169" s="43"/>
    </row>
    <row r="170" spans="6:6" ht="12" customHeight="1">
      <c r="F170" s="43"/>
    </row>
    <row r="171" spans="6:6" ht="12" customHeight="1">
      <c r="F171" s="43"/>
    </row>
    <row r="172" spans="6:6" ht="12" customHeight="1">
      <c r="F172" s="43"/>
    </row>
    <row r="173" spans="6:6" ht="12" customHeight="1">
      <c r="F173" s="43"/>
    </row>
    <row r="174" spans="6:6" ht="12" customHeight="1">
      <c r="F174" s="43"/>
    </row>
    <row r="175" spans="6:6" ht="12" customHeight="1">
      <c r="F175" s="43"/>
    </row>
  </sheetData>
  <sheetProtection password="CA5D" sheet="1" objects="1" scenarios="1"/>
  <mergeCells count="1">
    <mergeCell ref="A1:K1"/>
  </mergeCells>
  <pageMargins left="0.11811023622047245" right="0.11811023622047245" top="0.15748031496062992" bottom="0.15748031496062992" header="0" footer="0"/>
  <pageSetup paperSize="9" scale="95" orientation="portrait" horizontalDpi="0" verticalDpi="0" r:id="rId1"/>
  <rowBreaks count="1" manualBreakCount="1">
    <brk id="73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227"/>
  <sheetViews>
    <sheetView topLeftCell="A136" zoomScaleNormal="100" workbookViewId="0">
      <selection activeCell="C136" sqref="C136"/>
    </sheetView>
  </sheetViews>
  <sheetFormatPr defaultRowHeight="15"/>
  <cols>
    <col min="1" max="1" width="3.7109375" style="4" customWidth="1"/>
    <col min="2" max="2" width="9.140625" style="4"/>
    <col min="3" max="3" width="16.7109375" style="4" customWidth="1"/>
    <col min="4" max="4" width="17" style="4" customWidth="1"/>
    <col min="5" max="5" width="3.7109375" style="4" customWidth="1"/>
    <col min="6" max="6" width="14.42578125" style="4" customWidth="1"/>
    <col min="7" max="7" width="3.7109375" style="4" customWidth="1"/>
    <col min="8" max="8" width="9.140625" style="4"/>
    <col min="9" max="9" width="16.7109375" style="4" customWidth="1"/>
    <col min="10" max="10" width="17" style="4" customWidth="1"/>
    <col min="11" max="11" width="3.7109375" style="4" customWidth="1"/>
    <col min="12" max="16384" width="9.140625" style="4"/>
  </cols>
  <sheetData>
    <row r="1" spans="1:11">
      <c r="A1" s="11"/>
      <c r="B1" s="11"/>
      <c r="C1" s="11"/>
      <c r="D1" s="11"/>
      <c r="E1" s="11"/>
      <c r="G1" s="11"/>
      <c r="H1" s="11"/>
      <c r="I1" s="11"/>
      <c r="J1" s="11"/>
      <c r="K1" s="11"/>
    </row>
    <row r="2" spans="1:11">
      <c r="A2" s="11"/>
      <c r="B2" s="59" t="s">
        <v>27</v>
      </c>
      <c r="C2" s="59"/>
      <c r="D2" s="59"/>
      <c r="E2" s="11"/>
      <c r="G2" s="11"/>
      <c r="H2" s="59" t="s">
        <v>45</v>
      </c>
      <c r="I2" s="59"/>
      <c r="J2" s="59"/>
      <c r="K2" s="11"/>
    </row>
    <row r="3" spans="1:11">
      <c r="A3" s="11"/>
      <c r="B3" s="10" t="s">
        <v>30</v>
      </c>
      <c r="C3" s="12"/>
      <c r="D3" s="12"/>
      <c r="E3" s="11"/>
      <c r="G3" s="11"/>
      <c r="H3" s="10" t="s">
        <v>46</v>
      </c>
      <c r="I3" s="12"/>
      <c r="J3" s="12"/>
      <c r="K3" s="11"/>
    </row>
    <row r="4" spans="1:11">
      <c r="A4" s="11"/>
      <c r="B4" s="13" t="s">
        <v>28</v>
      </c>
      <c r="C4" s="13" t="s">
        <v>3</v>
      </c>
      <c r="D4" s="14" t="s">
        <v>5</v>
      </c>
      <c r="E4" s="11"/>
      <c r="G4" s="11"/>
      <c r="H4" s="13" t="s">
        <v>28</v>
      </c>
      <c r="I4" s="13" t="s">
        <v>3</v>
      </c>
      <c r="J4" s="14" t="s">
        <v>5</v>
      </c>
      <c r="K4" s="11"/>
    </row>
    <row r="5" spans="1:11">
      <c r="A5" s="11"/>
      <c r="B5" s="15">
        <v>11</v>
      </c>
      <c r="C5" s="15" t="s">
        <v>85</v>
      </c>
      <c r="D5" s="15" t="s">
        <v>74</v>
      </c>
      <c r="E5" s="11"/>
      <c r="G5" s="11"/>
      <c r="H5" s="15">
        <v>11</v>
      </c>
      <c r="I5" s="15" t="s">
        <v>202</v>
      </c>
      <c r="J5" s="15" t="s">
        <v>74</v>
      </c>
      <c r="K5" s="11"/>
    </row>
    <row r="6" spans="1:11">
      <c r="A6" s="11"/>
      <c r="B6" s="15">
        <v>12</v>
      </c>
      <c r="C6" s="15" t="s">
        <v>86</v>
      </c>
      <c r="D6" s="15" t="s">
        <v>74</v>
      </c>
      <c r="E6" s="11"/>
      <c r="G6" s="11"/>
      <c r="H6" s="15">
        <v>12</v>
      </c>
      <c r="I6" s="15" t="s">
        <v>203</v>
      </c>
      <c r="J6" s="15" t="s">
        <v>74</v>
      </c>
      <c r="K6" s="11"/>
    </row>
    <row r="7" spans="1:11">
      <c r="A7" s="11"/>
      <c r="B7" s="15">
        <v>21</v>
      </c>
      <c r="C7" s="15" t="s">
        <v>87</v>
      </c>
      <c r="D7" s="15" t="s">
        <v>75</v>
      </c>
      <c r="E7" s="11"/>
      <c r="G7" s="11"/>
      <c r="H7" s="15">
        <v>21</v>
      </c>
      <c r="I7" s="15" t="s">
        <v>204</v>
      </c>
      <c r="J7" s="15" t="s">
        <v>75</v>
      </c>
      <c r="K7" s="11"/>
    </row>
    <row r="8" spans="1:11">
      <c r="A8" s="11"/>
      <c r="B8" s="15">
        <v>22</v>
      </c>
      <c r="C8" s="15" t="s">
        <v>88</v>
      </c>
      <c r="D8" s="15" t="s">
        <v>75</v>
      </c>
      <c r="E8" s="11"/>
      <c r="G8" s="11"/>
      <c r="H8" s="15">
        <v>22</v>
      </c>
      <c r="I8" s="15" t="s">
        <v>205</v>
      </c>
      <c r="J8" s="15" t="s">
        <v>75</v>
      </c>
      <c r="K8" s="11"/>
    </row>
    <row r="9" spans="1:11">
      <c r="A9" s="11"/>
      <c r="B9" s="15">
        <v>31</v>
      </c>
      <c r="C9" s="15" t="s">
        <v>89</v>
      </c>
      <c r="D9" s="15" t="s">
        <v>76</v>
      </c>
      <c r="E9" s="11"/>
      <c r="G9" s="11"/>
      <c r="H9" s="15">
        <v>31</v>
      </c>
      <c r="I9" s="15" t="s">
        <v>206</v>
      </c>
      <c r="J9" s="15" t="s">
        <v>76</v>
      </c>
      <c r="K9" s="11"/>
    </row>
    <row r="10" spans="1:11">
      <c r="A10" s="11"/>
      <c r="B10" s="15">
        <v>32</v>
      </c>
      <c r="C10" s="15" t="s">
        <v>90</v>
      </c>
      <c r="D10" s="15" t="s">
        <v>76</v>
      </c>
      <c r="E10" s="11"/>
      <c r="G10" s="11"/>
      <c r="H10" s="15">
        <v>32</v>
      </c>
      <c r="I10" s="15" t="s">
        <v>207</v>
      </c>
      <c r="J10" s="15" t="s">
        <v>76</v>
      </c>
      <c r="K10" s="11"/>
    </row>
    <row r="11" spans="1:11">
      <c r="A11" s="11"/>
      <c r="B11" s="15">
        <v>41</v>
      </c>
      <c r="C11" s="15" t="s">
        <v>91</v>
      </c>
      <c r="D11" s="15" t="s">
        <v>77</v>
      </c>
      <c r="E11" s="11"/>
      <c r="G11" s="11"/>
      <c r="H11" s="15">
        <v>41</v>
      </c>
      <c r="I11" s="15" t="s">
        <v>208</v>
      </c>
      <c r="J11" s="15" t="s">
        <v>77</v>
      </c>
      <c r="K11" s="11"/>
    </row>
    <row r="12" spans="1:11">
      <c r="A12" s="11"/>
      <c r="B12" s="15">
        <v>42</v>
      </c>
      <c r="C12" s="15" t="s">
        <v>92</v>
      </c>
      <c r="D12" s="15" t="s">
        <v>77</v>
      </c>
      <c r="E12" s="11"/>
      <c r="G12" s="11"/>
      <c r="H12" s="15">
        <v>42</v>
      </c>
      <c r="I12" s="15" t="s">
        <v>209</v>
      </c>
      <c r="J12" s="15" t="s">
        <v>77</v>
      </c>
      <c r="K12" s="11"/>
    </row>
    <row r="13" spans="1:11">
      <c r="A13" s="11"/>
      <c r="B13" s="15">
        <v>51</v>
      </c>
      <c r="C13" s="15" t="s">
        <v>93</v>
      </c>
      <c r="D13" s="15" t="s">
        <v>78</v>
      </c>
      <c r="E13" s="11"/>
      <c r="G13" s="11"/>
      <c r="H13" s="15">
        <v>51</v>
      </c>
      <c r="I13" s="54" t="s">
        <v>305</v>
      </c>
      <c r="J13" s="15" t="s">
        <v>78</v>
      </c>
      <c r="K13" s="11"/>
    </row>
    <row r="14" spans="1:11">
      <c r="A14" s="11"/>
      <c r="B14" s="15">
        <v>52</v>
      </c>
      <c r="C14" s="15" t="s">
        <v>94</v>
      </c>
      <c r="D14" s="15" t="s">
        <v>78</v>
      </c>
      <c r="E14" s="11"/>
      <c r="G14" s="11"/>
      <c r="H14" s="15">
        <v>52</v>
      </c>
      <c r="I14" s="54" t="s">
        <v>210</v>
      </c>
      <c r="J14" s="15" t="s">
        <v>78</v>
      </c>
      <c r="K14" s="11"/>
    </row>
    <row r="15" spans="1:11">
      <c r="A15" s="11"/>
      <c r="B15" s="15">
        <v>61</v>
      </c>
      <c r="C15" s="15" t="s">
        <v>95</v>
      </c>
      <c r="D15" s="15" t="s">
        <v>79</v>
      </c>
      <c r="E15" s="11"/>
      <c r="G15" s="11"/>
      <c r="H15" s="15">
        <v>61</v>
      </c>
      <c r="I15" s="15" t="s">
        <v>211</v>
      </c>
      <c r="J15" s="15" t="s">
        <v>79</v>
      </c>
      <c r="K15" s="11"/>
    </row>
    <row r="16" spans="1:11">
      <c r="A16" s="11"/>
      <c r="B16" s="15">
        <v>62</v>
      </c>
      <c r="C16" s="15" t="s">
        <v>96</v>
      </c>
      <c r="D16" s="15" t="s">
        <v>79</v>
      </c>
      <c r="E16" s="11"/>
      <c r="G16" s="11"/>
      <c r="H16" s="15">
        <v>62</v>
      </c>
      <c r="I16" s="15" t="s">
        <v>212</v>
      </c>
      <c r="J16" s="15" t="s">
        <v>79</v>
      </c>
      <c r="K16" s="11"/>
    </row>
    <row r="17" spans="1:11">
      <c r="A17" s="11"/>
      <c r="B17" s="11"/>
      <c r="C17" s="11"/>
      <c r="D17" s="11"/>
      <c r="E17" s="11"/>
      <c r="G17" s="11"/>
      <c r="H17" s="11"/>
      <c r="I17" s="11"/>
      <c r="J17" s="11"/>
      <c r="K17" s="11"/>
    </row>
    <row r="18" spans="1:11">
      <c r="A18" s="11"/>
      <c r="B18" s="10" t="s">
        <v>31</v>
      </c>
      <c r="C18" s="16"/>
      <c r="D18" s="16"/>
      <c r="E18" s="11"/>
      <c r="G18" s="11"/>
      <c r="H18" s="10" t="s">
        <v>47</v>
      </c>
      <c r="I18" s="16"/>
      <c r="J18" s="16"/>
      <c r="K18" s="11"/>
    </row>
    <row r="19" spans="1:11">
      <c r="A19" s="11"/>
      <c r="B19" s="13" t="s">
        <v>28</v>
      </c>
      <c r="C19" s="13" t="s">
        <v>3</v>
      </c>
      <c r="D19" s="14" t="s">
        <v>5</v>
      </c>
      <c r="E19" s="11"/>
      <c r="G19" s="11"/>
      <c r="H19" s="13" t="s">
        <v>28</v>
      </c>
      <c r="I19" s="13" t="s">
        <v>3</v>
      </c>
      <c r="J19" s="14" t="s">
        <v>5</v>
      </c>
      <c r="K19" s="11"/>
    </row>
    <row r="20" spans="1:11">
      <c r="A20" s="11"/>
      <c r="B20" s="15">
        <v>11</v>
      </c>
      <c r="C20" s="15" t="s">
        <v>97</v>
      </c>
      <c r="D20" s="15" t="s">
        <v>74</v>
      </c>
      <c r="E20" s="11"/>
      <c r="G20" s="11"/>
      <c r="H20" s="15">
        <v>11</v>
      </c>
      <c r="I20" s="15" t="s">
        <v>213</v>
      </c>
      <c r="J20" s="15" t="s">
        <v>74</v>
      </c>
      <c r="K20" s="11"/>
    </row>
    <row r="21" spans="1:11">
      <c r="A21" s="11"/>
      <c r="B21" s="15">
        <v>12</v>
      </c>
      <c r="C21" s="15" t="s">
        <v>98</v>
      </c>
      <c r="D21" s="15" t="s">
        <v>74</v>
      </c>
      <c r="E21" s="11"/>
      <c r="G21" s="11"/>
      <c r="H21" s="15">
        <v>12</v>
      </c>
      <c r="I21" s="15" t="s">
        <v>214</v>
      </c>
      <c r="J21" s="15" t="s">
        <v>74</v>
      </c>
      <c r="K21" s="11"/>
    </row>
    <row r="22" spans="1:11">
      <c r="A22" s="11"/>
      <c r="B22" s="15">
        <v>21</v>
      </c>
      <c r="C22" s="15" t="s">
        <v>99</v>
      </c>
      <c r="D22" s="15" t="s">
        <v>75</v>
      </c>
      <c r="E22" s="11"/>
      <c r="G22" s="11"/>
      <c r="H22" s="15">
        <v>21</v>
      </c>
      <c r="I22" s="15" t="s">
        <v>312</v>
      </c>
      <c r="J22" s="15" t="s">
        <v>75</v>
      </c>
      <c r="K22" s="11"/>
    </row>
    <row r="23" spans="1:11">
      <c r="A23" s="11"/>
      <c r="B23" s="15">
        <v>22</v>
      </c>
      <c r="C23" s="15" t="s">
        <v>100</v>
      </c>
      <c r="D23" s="15" t="s">
        <v>75</v>
      </c>
      <c r="E23" s="11"/>
      <c r="G23" s="11"/>
      <c r="H23" s="15">
        <v>22</v>
      </c>
      <c r="I23" s="15" t="s">
        <v>215</v>
      </c>
      <c r="J23" s="15" t="s">
        <v>75</v>
      </c>
      <c r="K23" s="11"/>
    </row>
    <row r="24" spans="1:11">
      <c r="A24" s="11"/>
      <c r="B24" s="15">
        <v>31</v>
      </c>
      <c r="C24" s="15" t="s">
        <v>89</v>
      </c>
      <c r="D24" s="15" t="s">
        <v>76</v>
      </c>
      <c r="E24" s="11"/>
      <c r="G24" s="11"/>
      <c r="H24" s="15">
        <v>31</v>
      </c>
      <c r="I24" s="15" t="s">
        <v>216</v>
      </c>
      <c r="J24" s="15" t="s">
        <v>76</v>
      </c>
      <c r="K24" s="11"/>
    </row>
    <row r="25" spans="1:11">
      <c r="A25" s="11"/>
      <c r="B25" s="15">
        <v>32</v>
      </c>
      <c r="C25" s="15" t="s">
        <v>101</v>
      </c>
      <c r="D25" s="15" t="s">
        <v>76</v>
      </c>
      <c r="E25" s="11"/>
      <c r="G25" s="11"/>
      <c r="H25" s="15">
        <v>32</v>
      </c>
      <c r="I25" s="15" t="s">
        <v>308</v>
      </c>
      <c r="J25" s="15" t="s">
        <v>76</v>
      </c>
      <c r="K25" s="11"/>
    </row>
    <row r="26" spans="1:11">
      <c r="A26" s="11"/>
      <c r="B26" s="15">
        <v>41</v>
      </c>
      <c r="C26" s="15" t="s">
        <v>102</v>
      </c>
      <c r="D26" s="15" t="s">
        <v>77</v>
      </c>
      <c r="E26" s="11"/>
      <c r="G26" s="11"/>
      <c r="H26" s="15">
        <v>41</v>
      </c>
      <c r="I26" s="15" t="s">
        <v>217</v>
      </c>
      <c r="J26" s="15" t="s">
        <v>77</v>
      </c>
      <c r="K26" s="11"/>
    </row>
    <row r="27" spans="1:11">
      <c r="A27" s="11"/>
      <c r="B27" s="15">
        <v>42</v>
      </c>
      <c r="C27" s="15" t="s">
        <v>103</v>
      </c>
      <c r="D27" s="15" t="s">
        <v>77</v>
      </c>
      <c r="E27" s="11"/>
      <c r="G27" s="11"/>
      <c r="H27" s="15">
        <v>42</v>
      </c>
      <c r="I27" s="15" t="s">
        <v>218</v>
      </c>
      <c r="J27" s="15" t="s">
        <v>77</v>
      </c>
      <c r="K27" s="11"/>
    </row>
    <row r="28" spans="1:11">
      <c r="A28" s="11"/>
      <c r="B28" s="15">
        <v>51</v>
      </c>
      <c r="C28" s="15" t="s">
        <v>104</v>
      </c>
      <c r="D28" s="15" t="s">
        <v>78</v>
      </c>
      <c r="E28" s="11"/>
      <c r="G28" s="11"/>
      <c r="H28" s="15">
        <v>51</v>
      </c>
      <c r="I28" s="15" t="s">
        <v>219</v>
      </c>
      <c r="J28" s="15" t="s">
        <v>78</v>
      </c>
      <c r="K28" s="11"/>
    </row>
    <row r="29" spans="1:11">
      <c r="A29" s="11"/>
      <c r="B29" s="15">
        <v>52</v>
      </c>
      <c r="C29" s="15" t="s">
        <v>105</v>
      </c>
      <c r="D29" s="15" t="s">
        <v>78</v>
      </c>
      <c r="E29" s="11"/>
      <c r="G29" s="11"/>
      <c r="H29" s="15">
        <v>52</v>
      </c>
      <c r="I29" s="15" t="s">
        <v>220</v>
      </c>
      <c r="J29" s="15" t="s">
        <v>78</v>
      </c>
      <c r="K29" s="11"/>
    </row>
    <row r="30" spans="1:11">
      <c r="A30" s="11"/>
      <c r="B30" s="15">
        <v>61</v>
      </c>
      <c r="C30" s="15" t="s">
        <v>95</v>
      </c>
      <c r="D30" s="15" t="s">
        <v>79</v>
      </c>
      <c r="E30" s="11"/>
      <c r="G30" s="11"/>
      <c r="H30" s="15">
        <v>61</v>
      </c>
      <c r="I30" s="15" t="s">
        <v>212</v>
      </c>
      <c r="J30" s="15" t="s">
        <v>79</v>
      </c>
      <c r="K30" s="11"/>
    </row>
    <row r="31" spans="1:11">
      <c r="A31" s="11"/>
      <c r="B31" s="15">
        <v>62</v>
      </c>
      <c r="C31" s="15" t="s">
        <v>106</v>
      </c>
      <c r="D31" s="15" t="s">
        <v>79</v>
      </c>
      <c r="E31" s="11"/>
      <c r="G31" s="11"/>
      <c r="H31" s="15">
        <v>62</v>
      </c>
      <c r="I31" s="15" t="s">
        <v>221</v>
      </c>
      <c r="J31" s="15" t="s">
        <v>79</v>
      </c>
      <c r="K31" s="11"/>
    </row>
    <row r="32" spans="1:11">
      <c r="A32" s="11"/>
      <c r="B32" s="11"/>
      <c r="C32" s="11"/>
      <c r="D32" s="11"/>
      <c r="E32" s="11"/>
      <c r="G32" s="11"/>
      <c r="H32" s="11"/>
      <c r="I32" s="11"/>
      <c r="J32" s="11"/>
      <c r="K32" s="11"/>
    </row>
    <row r="33" spans="1:11">
      <c r="A33" s="11"/>
      <c r="B33" s="10" t="s">
        <v>32</v>
      </c>
      <c r="C33" s="16"/>
      <c r="D33" s="16"/>
      <c r="E33" s="11"/>
      <c r="G33" s="11"/>
      <c r="H33" s="10"/>
      <c r="I33" s="16"/>
      <c r="J33" s="16"/>
      <c r="K33" s="11"/>
    </row>
    <row r="34" spans="1:11">
      <c r="A34" s="11"/>
      <c r="B34" s="13" t="s">
        <v>28</v>
      </c>
      <c r="C34" s="13" t="s">
        <v>3</v>
      </c>
      <c r="D34" s="14" t="s">
        <v>5</v>
      </c>
      <c r="E34" s="11"/>
      <c r="G34" s="11"/>
      <c r="H34" s="13"/>
      <c r="I34" s="13"/>
      <c r="J34" s="14"/>
      <c r="K34" s="11"/>
    </row>
    <row r="35" spans="1:11">
      <c r="A35" s="11"/>
      <c r="B35" s="15">
        <v>11</v>
      </c>
      <c r="C35" s="15" t="s">
        <v>107</v>
      </c>
      <c r="D35" s="15" t="s">
        <v>74</v>
      </c>
      <c r="E35" s="11"/>
      <c r="G35" s="11"/>
      <c r="H35" s="15"/>
      <c r="I35" s="15"/>
      <c r="J35" s="15"/>
      <c r="K35" s="11"/>
    </row>
    <row r="36" spans="1:11">
      <c r="A36" s="11"/>
      <c r="B36" s="15">
        <v>12</v>
      </c>
      <c r="C36" s="15" t="s">
        <v>108</v>
      </c>
      <c r="D36" s="15" t="s">
        <v>74</v>
      </c>
      <c r="E36" s="11"/>
      <c r="G36" s="11"/>
      <c r="H36" s="15"/>
      <c r="I36" s="15"/>
      <c r="J36" s="15"/>
      <c r="K36" s="11"/>
    </row>
    <row r="37" spans="1:11">
      <c r="A37" s="11"/>
      <c r="B37" s="15">
        <v>21</v>
      </c>
      <c r="C37" s="15" t="s">
        <v>109</v>
      </c>
      <c r="D37" s="15" t="s">
        <v>75</v>
      </c>
      <c r="E37" s="11"/>
      <c r="G37" s="11"/>
      <c r="H37" s="15"/>
      <c r="I37" s="15"/>
      <c r="J37" s="15"/>
      <c r="K37" s="11"/>
    </row>
    <row r="38" spans="1:11">
      <c r="A38" s="11"/>
      <c r="B38" s="15">
        <v>22</v>
      </c>
      <c r="C38" s="15" t="s">
        <v>110</v>
      </c>
      <c r="D38" s="15" t="s">
        <v>75</v>
      </c>
      <c r="E38" s="11"/>
      <c r="G38" s="11"/>
      <c r="H38" s="15"/>
      <c r="I38" s="15"/>
      <c r="J38" s="15"/>
      <c r="K38" s="11"/>
    </row>
    <row r="39" spans="1:11">
      <c r="A39" s="11"/>
      <c r="B39" s="15">
        <v>31</v>
      </c>
      <c r="C39" s="15" t="s">
        <v>111</v>
      </c>
      <c r="D39" s="15" t="s">
        <v>76</v>
      </c>
      <c r="E39" s="11"/>
      <c r="G39" s="11"/>
      <c r="H39" s="15"/>
      <c r="I39" s="15"/>
      <c r="J39" s="15"/>
      <c r="K39" s="11"/>
    </row>
    <row r="40" spans="1:11">
      <c r="A40" s="11"/>
      <c r="B40" s="15">
        <v>32</v>
      </c>
      <c r="C40" s="15" t="s">
        <v>112</v>
      </c>
      <c r="D40" s="15" t="s">
        <v>76</v>
      </c>
      <c r="E40" s="11"/>
      <c r="G40" s="11"/>
      <c r="H40" s="15"/>
      <c r="I40" s="15"/>
      <c r="J40" s="15"/>
      <c r="K40" s="11"/>
    </row>
    <row r="41" spans="1:11">
      <c r="A41" s="11"/>
      <c r="B41" s="15">
        <v>41</v>
      </c>
      <c r="C41" s="15" t="s">
        <v>113</v>
      </c>
      <c r="D41" s="15" t="s">
        <v>77</v>
      </c>
      <c r="E41" s="11"/>
      <c r="G41" s="11"/>
      <c r="H41" s="15"/>
      <c r="I41" s="15"/>
      <c r="J41" s="15"/>
      <c r="K41" s="11"/>
    </row>
    <row r="42" spans="1:11">
      <c r="A42" s="11"/>
      <c r="B42" s="15">
        <v>42</v>
      </c>
      <c r="C42" s="15" t="s">
        <v>114</v>
      </c>
      <c r="D42" s="15" t="s">
        <v>77</v>
      </c>
      <c r="E42" s="11"/>
      <c r="G42" s="11"/>
      <c r="H42" s="15"/>
      <c r="I42" s="15"/>
      <c r="J42" s="15"/>
      <c r="K42" s="11"/>
    </row>
    <row r="43" spans="1:11">
      <c r="A43" s="11"/>
      <c r="B43" s="15">
        <v>51</v>
      </c>
      <c r="C43" s="15" t="s">
        <v>115</v>
      </c>
      <c r="D43" s="15" t="s">
        <v>78</v>
      </c>
      <c r="E43" s="11"/>
      <c r="G43" s="11"/>
      <c r="H43" s="15"/>
      <c r="I43" s="15"/>
      <c r="J43" s="15"/>
      <c r="K43" s="11"/>
    </row>
    <row r="44" spans="1:11">
      <c r="A44" s="11"/>
      <c r="B44" s="15">
        <v>52</v>
      </c>
      <c r="C44" s="15" t="s">
        <v>116</v>
      </c>
      <c r="D44" s="15" t="s">
        <v>78</v>
      </c>
      <c r="E44" s="11"/>
      <c r="G44" s="11"/>
      <c r="H44" s="15"/>
      <c r="I44" s="15"/>
      <c r="J44" s="15"/>
      <c r="K44" s="11"/>
    </row>
    <row r="45" spans="1:11">
      <c r="A45" s="11"/>
      <c r="B45" s="15">
        <v>61</v>
      </c>
      <c r="C45" s="15" t="s">
        <v>117</v>
      </c>
      <c r="D45" s="15" t="s">
        <v>79</v>
      </c>
      <c r="E45" s="11"/>
      <c r="G45" s="11"/>
      <c r="H45" s="15"/>
      <c r="I45" s="15"/>
      <c r="J45" s="15"/>
      <c r="K45" s="11"/>
    </row>
    <row r="46" spans="1:11">
      <c r="A46" s="11"/>
      <c r="B46" s="15">
        <v>62</v>
      </c>
      <c r="C46" s="15" t="s">
        <v>309</v>
      </c>
      <c r="D46" s="15" t="s">
        <v>79</v>
      </c>
      <c r="E46" s="11"/>
      <c r="G46" s="11"/>
      <c r="H46" s="15"/>
      <c r="I46" s="15"/>
      <c r="J46" s="15"/>
      <c r="K46" s="11"/>
    </row>
    <row r="47" spans="1:11">
      <c r="A47" s="11"/>
      <c r="B47" s="11"/>
      <c r="C47" s="11"/>
      <c r="D47" s="11"/>
      <c r="E47" s="11"/>
      <c r="G47" s="11"/>
      <c r="H47" s="11"/>
      <c r="I47" s="11"/>
      <c r="J47" s="11"/>
      <c r="K47" s="11"/>
    </row>
    <row r="48" spans="1:11">
      <c r="A48" s="11"/>
      <c r="B48" s="10" t="s">
        <v>33</v>
      </c>
      <c r="C48" s="16"/>
      <c r="D48" s="16"/>
      <c r="E48" s="11"/>
      <c r="G48" s="11"/>
      <c r="H48" s="10" t="s">
        <v>48</v>
      </c>
      <c r="I48" s="16"/>
      <c r="J48" s="16"/>
      <c r="K48" s="11"/>
    </row>
    <row r="49" spans="1:11">
      <c r="A49" s="11"/>
      <c r="B49" s="13" t="s">
        <v>28</v>
      </c>
      <c r="C49" s="13" t="s">
        <v>3</v>
      </c>
      <c r="D49" s="14" t="s">
        <v>5</v>
      </c>
      <c r="E49" s="11"/>
      <c r="G49" s="11"/>
      <c r="H49" s="13" t="s">
        <v>28</v>
      </c>
      <c r="I49" s="13" t="s">
        <v>3</v>
      </c>
      <c r="J49" s="14" t="s">
        <v>5</v>
      </c>
      <c r="K49" s="11"/>
    </row>
    <row r="50" spans="1:11">
      <c r="A50" s="11"/>
      <c r="B50" s="15">
        <v>11</v>
      </c>
      <c r="C50" s="15" t="s">
        <v>118</v>
      </c>
      <c r="D50" s="15" t="s">
        <v>74</v>
      </c>
      <c r="E50" s="11"/>
      <c r="G50" s="11"/>
      <c r="H50" s="15">
        <v>11</v>
      </c>
      <c r="I50" s="15" t="s">
        <v>222</v>
      </c>
      <c r="J50" s="15" t="s">
        <v>74</v>
      </c>
      <c r="K50" s="11"/>
    </row>
    <row r="51" spans="1:11">
      <c r="A51" s="11"/>
      <c r="B51" s="15">
        <v>12</v>
      </c>
      <c r="C51" s="15" t="s">
        <v>119</v>
      </c>
      <c r="D51" s="15" t="s">
        <v>74</v>
      </c>
      <c r="E51" s="11"/>
      <c r="G51" s="11"/>
      <c r="H51" s="15">
        <v>12</v>
      </c>
      <c r="I51" s="15" t="s">
        <v>223</v>
      </c>
      <c r="J51" s="15" t="s">
        <v>74</v>
      </c>
      <c r="K51" s="11"/>
    </row>
    <row r="52" spans="1:11">
      <c r="A52" s="11"/>
      <c r="B52" s="15">
        <v>21</v>
      </c>
      <c r="C52" s="15" t="s">
        <v>120</v>
      </c>
      <c r="D52" s="15" t="s">
        <v>75</v>
      </c>
      <c r="E52" s="11"/>
      <c r="G52" s="11"/>
      <c r="H52" s="15">
        <v>21</v>
      </c>
      <c r="I52" s="15" t="s">
        <v>224</v>
      </c>
      <c r="J52" s="15" t="s">
        <v>75</v>
      </c>
      <c r="K52" s="11"/>
    </row>
    <row r="53" spans="1:11">
      <c r="A53" s="11"/>
      <c r="B53" s="15">
        <v>22</v>
      </c>
      <c r="C53" s="15" t="s">
        <v>121</v>
      </c>
      <c r="D53" s="15" t="s">
        <v>75</v>
      </c>
      <c r="E53" s="11"/>
      <c r="G53" s="11"/>
      <c r="H53" s="15">
        <v>22</v>
      </c>
      <c r="I53" s="15" t="s">
        <v>225</v>
      </c>
      <c r="J53" s="15" t="s">
        <v>75</v>
      </c>
      <c r="K53" s="11"/>
    </row>
    <row r="54" spans="1:11">
      <c r="A54" s="11"/>
      <c r="B54" s="15">
        <v>31</v>
      </c>
      <c r="C54" s="15" t="s">
        <v>122</v>
      </c>
      <c r="D54" s="15" t="s">
        <v>76</v>
      </c>
      <c r="E54" s="11"/>
      <c r="G54" s="11"/>
      <c r="H54" s="15">
        <v>31</v>
      </c>
      <c r="I54" s="15" t="s">
        <v>226</v>
      </c>
      <c r="J54" s="15" t="s">
        <v>76</v>
      </c>
      <c r="K54" s="11"/>
    </row>
    <row r="55" spans="1:11">
      <c r="A55" s="11"/>
      <c r="B55" s="15">
        <v>32</v>
      </c>
      <c r="C55" s="15" t="s">
        <v>123</v>
      </c>
      <c r="D55" s="15" t="s">
        <v>76</v>
      </c>
      <c r="E55" s="11"/>
      <c r="G55" s="11"/>
      <c r="H55" s="15">
        <v>32</v>
      </c>
      <c r="I55" s="15" t="s">
        <v>268</v>
      </c>
      <c r="J55" s="15" t="s">
        <v>76</v>
      </c>
      <c r="K55" s="11"/>
    </row>
    <row r="56" spans="1:11">
      <c r="A56" s="11"/>
      <c r="B56" s="15">
        <v>41</v>
      </c>
      <c r="C56" s="15" t="s">
        <v>124</v>
      </c>
      <c r="D56" s="15" t="s">
        <v>77</v>
      </c>
      <c r="E56" s="11"/>
      <c r="G56" s="11"/>
      <c r="H56" s="15">
        <v>41</v>
      </c>
      <c r="I56" s="15" t="s">
        <v>227</v>
      </c>
      <c r="J56" s="15" t="s">
        <v>77</v>
      </c>
      <c r="K56" s="11"/>
    </row>
    <row r="57" spans="1:11">
      <c r="A57" s="11"/>
      <c r="B57" s="15">
        <v>42</v>
      </c>
      <c r="C57" s="15" t="s">
        <v>125</v>
      </c>
      <c r="D57" s="15" t="s">
        <v>77</v>
      </c>
      <c r="E57" s="11"/>
      <c r="G57" s="11"/>
      <c r="H57" s="15">
        <v>42</v>
      </c>
      <c r="I57" s="15" t="s">
        <v>228</v>
      </c>
      <c r="J57" s="15" t="s">
        <v>77</v>
      </c>
      <c r="K57" s="11"/>
    </row>
    <row r="58" spans="1:11">
      <c r="A58" s="11"/>
      <c r="B58" s="15">
        <v>51</v>
      </c>
      <c r="C58" s="15" t="s">
        <v>126</v>
      </c>
      <c r="D58" s="15" t="s">
        <v>78</v>
      </c>
      <c r="E58" s="11"/>
      <c r="G58" s="11"/>
      <c r="H58" s="15">
        <v>51</v>
      </c>
      <c r="I58" s="15" t="s">
        <v>229</v>
      </c>
      <c r="J58" s="15" t="s">
        <v>78</v>
      </c>
      <c r="K58" s="11"/>
    </row>
    <row r="59" spans="1:11">
      <c r="A59" s="11"/>
      <c r="B59" s="15">
        <v>52</v>
      </c>
      <c r="C59" s="15" t="s">
        <v>127</v>
      </c>
      <c r="D59" s="15" t="s">
        <v>78</v>
      </c>
      <c r="E59" s="11"/>
      <c r="G59" s="11"/>
      <c r="H59" s="15">
        <v>52</v>
      </c>
      <c r="I59" s="15" t="s">
        <v>230</v>
      </c>
      <c r="J59" s="15" t="s">
        <v>78</v>
      </c>
      <c r="K59" s="11"/>
    </row>
    <row r="60" spans="1:11">
      <c r="A60" s="11"/>
      <c r="B60" s="15">
        <v>61</v>
      </c>
      <c r="C60" s="15" t="s">
        <v>128</v>
      </c>
      <c r="D60" s="15" t="s">
        <v>79</v>
      </c>
      <c r="E60" s="11"/>
      <c r="G60" s="11"/>
      <c r="H60" s="15">
        <v>61</v>
      </c>
      <c r="I60" s="15" t="s">
        <v>231</v>
      </c>
      <c r="J60" s="15" t="s">
        <v>79</v>
      </c>
      <c r="K60" s="11"/>
    </row>
    <row r="61" spans="1:11">
      <c r="A61" s="11"/>
      <c r="B61" s="15">
        <v>62</v>
      </c>
      <c r="C61" s="15" t="s">
        <v>129</v>
      </c>
      <c r="D61" s="15" t="s">
        <v>79</v>
      </c>
      <c r="E61" s="11"/>
      <c r="G61" s="11"/>
      <c r="H61" s="15">
        <v>62</v>
      </c>
      <c r="I61" s="15" t="s">
        <v>232</v>
      </c>
      <c r="J61" s="15" t="s">
        <v>79</v>
      </c>
      <c r="K61" s="11"/>
    </row>
    <row r="62" spans="1:11">
      <c r="A62" s="11"/>
      <c r="B62" s="11"/>
      <c r="C62" s="11"/>
      <c r="D62" s="11"/>
      <c r="E62" s="11"/>
      <c r="G62" s="11"/>
      <c r="H62" s="11"/>
      <c r="I62" s="11"/>
      <c r="J62" s="11"/>
      <c r="K62" s="11"/>
    </row>
    <row r="63" spans="1:11">
      <c r="A63" s="11"/>
      <c r="B63" s="10" t="s">
        <v>35</v>
      </c>
      <c r="C63" s="16"/>
      <c r="D63" s="16"/>
      <c r="E63" s="11"/>
      <c r="G63" s="11"/>
      <c r="H63" s="10" t="s">
        <v>49</v>
      </c>
      <c r="I63" s="16"/>
      <c r="J63" s="16"/>
      <c r="K63" s="11"/>
    </row>
    <row r="64" spans="1:11">
      <c r="A64" s="11"/>
      <c r="B64" s="13" t="s">
        <v>28</v>
      </c>
      <c r="C64" s="13" t="s">
        <v>3</v>
      </c>
      <c r="D64" s="14" t="s">
        <v>5</v>
      </c>
      <c r="E64" s="11"/>
      <c r="G64" s="11"/>
      <c r="H64" s="13" t="s">
        <v>28</v>
      </c>
      <c r="I64" s="13" t="s">
        <v>3</v>
      </c>
      <c r="J64" s="14" t="s">
        <v>5</v>
      </c>
      <c r="K64" s="11"/>
    </row>
    <row r="65" spans="1:11">
      <c r="A65" s="11"/>
      <c r="B65" s="15">
        <v>11</v>
      </c>
      <c r="C65" s="15" t="s">
        <v>130</v>
      </c>
      <c r="D65" s="15" t="s">
        <v>74</v>
      </c>
      <c r="E65" s="11"/>
      <c r="G65" s="11"/>
      <c r="H65" s="15">
        <v>11</v>
      </c>
      <c r="I65" s="15" t="s">
        <v>233</v>
      </c>
      <c r="J65" s="15" t="s">
        <v>74</v>
      </c>
      <c r="K65" s="11"/>
    </row>
    <row r="66" spans="1:11">
      <c r="A66" s="11"/>
      <c r="B66" s="15">
        <v>12</v>
      </c>
      <c r="C66" s="15" t="s">
        <v>131</v>
      </c>
      <c r="D66" s="15" t="s">
        <v>74</v>
      </c>
      <c r="E66" s="11"/>
      <c r="G66" s="11"/>
      <c r="H66" s="15">
        <v>12</v>
      </c>
      <c r="I66" s="15" t="s">
        <v>234</v>
      </c>
      <c r="J66" s="15" t="s">
        <v>74</v>
      </c>
      <c r="K66" s="11"/>
    </row>
    <row r="67" spans="1:11">
      <c r="A67" s="11"/>
      <c r="B67" s="15">
        <v>21</v>
      </c>
      <c r="C67" s="15" t="s">
        <v>132</v>
      </c>
      <c r="D67" s="15" t="s">
        <v>75</v>
      </c>
      <c r="E67" s="11"/>
      <c r="G67" s="11"/>
      <c r="H67" s="15">
        <v>21</v>
      </c>
      <c r="I67" s="15" t="s">
        <v>235</v>
      </c>
      <c r="J67" s="15" t="s">
        <v>75</v>
      </c>
      <c r="K67" s="11"/>
    </row>
    <row r="68" spans="1:11">
      <c r="A68" s="11"/>
      <c r="B68" s="15">
        <v>22</v>
      </c>
      <c r="C68" s="15" t="s">
        <v>133</v>
      </c>
      <c r="D68" s="15" t="s">
        <v>75</v>
      </c>
      <c r="E68" s="11"/>
      <c r="G68" s="11"/>
      <c r="H68" s="15">
        <v>22</v>
      </c>
      <c r="I68" s="15" t="s">
        <v>236</v>
      </c>
      <c r="J68" s="15" t="s">
        <v>75</v>
      </c>
      <c r="K68" s="11"/>
    </row>
    <row r="69" spans="1:11">
      <c r="A69" s="11"/>
      <c r="B69" s="15">
        <v>31</v>
      </c>
      <c r="C69" s="15" t="s">
        <v>134</v>
      </c>
      <c r="D69" s="15" t="s">
        <v>76</v>
      </c>
      <c r="E69" s="11"/>
      <c r="G69" s="11"/>
      <c r="H69" s="15">
        <v>31</v>
      </c>
      <c r="I69" s="15" t="s">
        <v>237</v>
      </c>
      <c r="J69" s="15" t="s">
        <v>76</v>
      </c>
      <c r="K69" s="11"/>
    </row>
    <row r="70" spans="1:11">
      <c r="A70" s="11"/>
      <c r="B70" s="15">
        <v>32</v>
      </c>
      <c r="C70" s="15" t="s">
        <v>135</v>
      </c>
      <c r="D70" s="15" t="s">
        <v>76</v>
      </c>
      <c r="E70" s="11"/>
      <c r="G70" s="11"/>
      <c r="H70" s="15">
        <v>32</v>
      </c>
      <c r="I70" s="15" t="s">
        <v>238</v>
      </c>
      <c r="J70" s="15" t="s">
        <v>76</v>
      </c>
      <c r="K70" s="11"/>
    </row>
    <row r="71" spans="1:11">
      <c r="A71" s="11"/>
      <c r="B71" s="15">
        <v>41</v>
      </c>
      <c r="C71" s="15" t="s">
        <v>136</v>
      </c>
      <c r="D71" s="15" t="s">
        <v>77</v>
      </c>
      <c r="E71" s="11"/>
      <c r="G71" s="11"/>
      <c r="H71" s="15">
        <v>41</v>
      </c>
      <c r="I71" s="15" t="s">
        <v>239</v>
      </c>
      <c r="J71" s="15" t="s">
        <v>77</v>
      </c>
      <c r="K71" s="11"/>
    </row>
    <row r="72" spans="1:11">
      <c r="A72" s="11"/>
      <c r="B72" s="15">
        <v>42</v>
      </c>
      <c r="C72" s="15" t="s">
        <v>125</v>
      </c>
      <c r="D72" s="15" t="s">
        <v>77</v>
      </c>
      <c r="E72" s="11"/>
      <c r="G72" s="11"/>
      <c r="H72" s="15">
        <v>42</v>
      </c>
      <c r="I72" s="15" t="s">
        <v>240</v>
      </c>
      <c r="J72" s="15" t="s">
        <v>77</v>
      </c>
      <c r="K72" s="11"/>
    </row>
    <row r="73" spans="1:11">
      <c r="A73" s="11"/>
      <c r="B73" s="15">
        <v>51</v>
      </c>
      <c r="C73" s="15" t="s">
        <v>137</v>
      </c>
      <c r="D73" s="15" t="s">
        <v>78</v>
      </c>
      <c r="E73" s="11"/>
      <c r="G73" s="11"/>
      <c r="H73" s="15">
        <v>51</v>
      </c>
      <c r="I73" s="15" t="s">
        <v>241</v>
      </c>
      <c r="J73" s="15" t="s">
        <v>78</v>
      </c>
      <c r="K73" s="11"/>
    </row>
    <row r="74" spans="1:11">
      <c r="A74" s="11"/>
      <c r="B74" s="15">
        <v>52</v>
      </c>
      <c r="C74" s="15" t="s">
        <v>138</v>
      </c>
      <c r="D74" s="15" t="s">
        <v>78</v>
      </c>
      <c r="E74" s="11"/>
      <c r="G74" s="11"/>
      <c r="H74" s="15">
        <v>52</v>
      </c>
      <c r="I74" s="15" t="s">
        <v>242</v>
      </c>
      <c r="J74" s="15" t="s">
        <v>78</v>
      </c>
      <c r="K74" s="11"/>
    </row>
    <row r="75" spans="1:11">
      <c r="A75" s="11"/>
      <c r="B75" s="15">
        <v>61</v>
      </c>
      <c r="C75" s="15" t="s">
        <v>139</v>
      </c>
      <c r="D75" s="15" t="s">
        <v>79</v>
      </c>
      <c r="E75" s="11"/>
      <c r="G75" s="11"/>
      <c r="H75" s="15">
        <v>61</v>
      </c>
      <c r="I75" s="15" t="s">
        <v>243</v>
      </c>
      <c r="J75" s="15" t="s">
        <v>79</v>
      </c>
      <c r="K75" s="11"/>
    </row>
    <row r="76" spans="1:11">
      <c r="A76" s="11"/>
      <c r="B76" s="15">
        <v>62</v>
      </c>
      <c r="C76" s="15" t="s">
        <v>140</v>
      </c>
      <c r="D76" s="15" t="s">
        <v>79</v>
      </c>
      <c r="E76" s="11"/>
      <c r="G76" s="11"/>
      <c r="H76" s="15">
        <v>62</v>
      </c>
      <c r="I76" s="15" t="s">
        <v>244</v>
      </c>
      <c r="J76" s="15" t="s">
        <v>79</v>
      </c>
      <c r="K76" s="11"/>
    </row>
    <row r="77" spans="1:11">
      <c r="A77" s="11"/>
      <c r="B77" s="11"/>
      <c r="C77" s="11"/>
      <c r="D77" s="11"/>
      <c r="E77" s="11"/>
      <c r="G77" s="11"/>
      <c r="H77" s="11"/>
      <c r="I77" s="11"/>
      <c r="J77" s="11"/>
      <c r="K77" s="11"/>
    </row>
    <row r="78" spans="1:11">
      <c r="A78" s="11"/>
      <c r="B78" s="10" t="s">
        <v>36</v>
      </c>
      <c r="C78" s="16"/>
      <c r="D78" s="16"/>
      <c r="E78" s="11"/>
      <c r="G78" s="11"/>
      <c r="H78" s="10" t="s">
        <v>50</v>
      </c>
      <c r="I78" s="16"/>
      <c r="J78" s="16"/>
      <c r="K78" s="11"/>
    </row>
    <row r="79" spans="1:11">
      <c r="A79" s="11"/>
      <c r="B79" s="13" t="s">
        <v>28</v>
      </c>
      <c r="C79" s="13" t="s">
        <v>3</v>
      </c>
      <c r="D79" s="14" t="s">
        <v>5</v>
      </c>
      <c r="E79" s="11"/>
      <c r="G79" s="11"/>
      <c r="H79" s="13" t="s">
        <v>28</v>
      </c>
      <c r="I79" s="13" t="s">
        <v>3</v>
      </c>
      <c r="J79" s="14" t="s">
        <v>5</v>
      </c>
      <c r="K79" s="11"/>
    </row>
    <row r="80" spans="1:11">
      <c r="A80" s="11"/>
      <c r="B80" s="15">
        <v>11</v>
      </c>
      <c r="C80" s="15" t="s">
        <v>141</v>
      </c>
      <c r="D80" s="15" t="s">
        <v>74</v>
      </c>
      <c r="E80" s="11"/>
      <c r="G80" s="11"/>
      <c r="H80" s="15">
        <v>11</v>
      </c>
      <c r="I80" s="15" t="s">
        <v>245</v>
      </c>
      <c r="J80" s="15" t="s">
        <v>74</v>
      </c>
      <c r="K80" s="11"/>
    </row>
    <row r="81" spans="1:11">
      <c r="A81" s="11"/>
      <c r="B81" s="15">
        <v>12</v>
      </c>
      <c r="C81" s="15" t="s">
        <v>142</v>
      </c>
      <c r="D81" s="15" t="s">
        <v>74</v>
      </c>
      <c r="E81" s="11"/>
      <c r="G81" s="11"/>
      <c r="H81" s="15">
        <v>12</v>
      </c>
      <c r="I81" s="15" t="s">
        <v>246</v>
      </c>
      <c r="J81" s="15" t="s">
        <v>74</v>
      </c>
      <c r="K81" s="11"/>
    </row>
    <row r="82" spans="1:11">
      <c r="A82" s="11"/>
      <c r="B82" s="15">
        <v>21</v>
      </c>
      <c r="C82" s="15" t="s">
        <v>143</v>
      </c>
      <c r="D82" s="15" t="s">
        <v>75</v>
      </c>
      <c r="E82" s="11"/>
      <c r="G82" s="11"/>
      <c r="H82" s="15">
        <v>21</v>
      </c>
      <c r="I82" s="15" t="s">
        <v>247</v>
      </c>
      <c r="J82" s="15" t="s">
        <v>75</v>
      </c>
      <c r="K82" s="11"/>
    </row>
    <row r="83" spans="1:11">
      <c r="A83" s="11"/>
      <c r="B83" s="15">
        <v>22</v>
      </c>
      <c r="C83" s="15" t="s">
        <v>144</v>
      </c>
      <c r="D83" s="15" t="s">
        <v>75</v>
      </c>
      <c r="E83" s="11"/>
      <c r="G83" s="11"/>
      <c r="H83" s="15">
        <v>22</v>
      </c>
      <c r="I83" s="15" t="s">
        <v>248</v>
      </c>
      <c r="J83" s="15" t="s">
        <v>75</v>
      </c>
      <c r="K83" s="11"/>
    </row>
    <row r="84" spans="1:11">
      <c r="A84" s="11"/>
      <c r="B84" s="15">
        <v>31</v>
      </c>
      <c r="C84" s="15" t="s">
        <v>145</v>
      </c>
      <c r="D84" s="15" t="s">
        <v>76</v>
      </c>
      <c r="E84" s="11"/>
      <c r="G84" s="11"/>
      <c r="H84" s="15">
        <v>31</v>
      </c>
      <c r="I84" s="15" t="s">
        <v>249</v>
      </c>
      <c r="J84" s="15" t="s">
        <v>76</v>
      </c>
      <c r="K84" s="11"/>
    </row>
    <row r="85" spans="1:11">
      <c r="A85" s="11"/>
      <c r="B85" s="15">
        <v>32</v>
      </c>
      <c r="C85" s="15" t="s">
        <v>101</v>
      </c>
      <c r="D85" s="15" t="s">
        <v>76</v>
      </c>
      <c r="E85" s="11"/>
      <c r="G85" s="11"/>
      <c r="H85" s="15">
        <v>32</v>
      </c>
      <c r="I85" s="15" t="s">
        <v>250</v>
      </c>
      <c r="J85" s="15" t="s">
        <v>76</v>
      </c>
      <c r="K85" s="11"/>
    </row>
    <row r="86" spans="1:11">
      <c r="A86" s="11"/>
      <c r="B86" s="15">
        <v>41</v>
      </c>
      <c r="C86" s="15" t="s">
        <v>146</v>
      </c>
      <c r="D86" s="15" t="s">
        <v>77</v>
      </c>
      <c r="E86" s="11"/>
      <c r="G86" s="11"/>
      <c r="H86" s="15">
        <v>41</v>
      </c>
      <c r="I86" s="15" t="s">
        <v>251</v>
      </c>
      <c r="J86" s="15" t="s">
        <v>77</v>
      </c>
      <c r="K86" s="11"/>
    </row>
    <row r="87" spans="1:11">
      <c r="A87" s="11"/>
      <c r="B87" s="15">
        <v>42</v>
      </c>
      <c r="C87" s="15" t="s">
        <v>147</v>
      </c>
      <c r="D87" s="15" t="s">
        <v>77</v>
      </c>
      <c r="E87" s="11"/>
      <c r="G87" s="11"/>
      <c r="H87" s="15">
        <v>42</v>
      </c>
      <c r="I87" s="15" t="s">
        <v>252</v>
      </c>
      <c r="J87" s="15" t="s">
        <v>77</v>
      </c>
      <c r="K87" s="11"/>
    </row>
    <row r="88" spans="1:11">
      <c r="A88" s="11"/>
      <c r="B88" s="15">
        <v>51</v>
      </c>
      <c r="C88" s="15" t="s">
        <v>148</v>
      </c>
      <c r="D88" s="15" t="s">
        <v>78</v>
      </c>
      <c r="E88" s="11"/>
      <c r="G88" s="11"/>
      <c r="H88" s="15">
        <v>51</v>
      </c>
      <c r="I88" s="15" t="s">
        <v>253</v>
      </c>
      <c r="J88" s="15" t="s">
        <v>78</v>
      </c>
      <c r="K88" s="11"/>
    </row>
    <row r="89" spans="1:11">
      <c r="A89" s="11"/>
      <c r="B89" s="15">
        <v>52</v>
      </c>
      <c r="C89" s="15" t="s">
        <v>149</v>
      </c>
      <c r="D89" s="15" t="s">
        <v>78</v>
      </c>
      <c r="E89" s="11"/>
      <c r="G89" s="11"/>
      <c r="H89" s="15">
        <v>52</v>
      </c>
      <c r="I89" s="15" t="s">
        <v>254</v>
      </c>
      <c r="J89" s="15" t="s">
        <v>78</v>
      </c>
      <c r="K89" s="11"/>
    </row>
    <row r="90" spans="1:11">
      <c r="A90" s="11"/>
      <c r="B90" s="15">
        <v>61</v>
      </c>
      <c r="C90" s="15" t="s">
        <v>150</v>
      </c>
      <c r="D90" s="15" t="s">
        <v>79</v>
      </c>
      <c r="E90" s="11"/>
      <c r="G90" s="11"/>
      <c r="H90" s="15">
        <v>61</v>
      </c>
      <c r="I90" s="15" t="s">
        <v>310</v>
      </c>
      <c r="J90" s="15" t="s">
        <v>79</v>
      </c>
      <c r="K90" s="11"/>
    </row>
    <row r="91" spans="1:11">
      <c r="A91" s="11"/>
      <c r="B91" s="15">
        <v>62</v>
      </c>
      <c r="C91" s="15" t="s">
        <v>151</v>
      </c>
      <c r="D91" s="15" t="s">
        <v>79</v>
      </c>
      <c r="E91" s="11"/>
      <c r="G91" s="11"/>
      <c r="H91" s="15">
        <v>62</v>
      </c>
      <c r="I91" s="15" t="s">
        <v>290</v>
      </c>
      <c r="J91" s="15" t="s">
        <v>79</v>
      </c>
      <c r="K91" s="11"/>
    </row>
    <row r="92" spans="1:11">
      <c r="A92" s="11"/>
      <c r="B92" s="11"/>
      <c r="C92" s="11"/>
      <c r="D92" s="11"/>
      <c r="E92" s="11"/>
      <c r="G92" s="11"/>
      <c r="H92" s="11"/>
      <c r="I92" s="11"/>
      <c r="J92" s="11"/>
      <c r="K92" s="11"/>
    </row>
    <row r="93" spans="1:11">
      <c r="A93" s="11"/>
      <c r="B93" s="10" t="s">
        <v>34</v>
      </c>
      <c r="C93" s="16"/>
      <c r="D93" s="16"/>
      <c r="E93" s="11"/>
      <c r="G93" s="11"/>
      <c r="H93" s="10" t="s">
        <v>51</v>
      </c>
      <c r="I93" s="16"/>
      <c r="J93" s="16"/>
      <c r="K93" s="11"/>
    </row>
    <row r="94" spans="1:11">
      <c r="A94" s="11"/>
      <c r="B94" s="13" t="s">
        <v>28</v>
      </c>
      <c r="C94" s="13" t="s">
        <v>3</v>
      </c>
      <c r="D94" s="14" t="s">
        <v>5</v>
      </c>
      <c r="E94" s="11"/>
      <c r="G94" s="11"/>
      <c r="H94" s="13" t="s">
        <v>28</v>
      </c>
      <c r="I94" s="13" t="s">
        <v>3</v>
      </c>
      <c r="J94" s="14" t="s">
        <v>5</v>
      </c>
      <c r="K94" s="11"/>
    </row>
    <row r="95" spans="1:11">
      <c r="A95" s="11"/>
      <c r="B95" s="15">
        <v>11</v>
      </c>
      <c r="C95" s="15"/>
      <c r="D95" s="15" t="s">
        <v>74</v>
      </c>
      <c r="E95" s="11"/>
      <c r="G95" s="11"/>
      <c r="H95" s="15">
        <v>11</v>
      </c>
      <c r="I95" s="15"/>
      <c r="J95" s="15" t="s">
        <v>74</v>
      </c>
      <c r="K95" s="11"/>
    </row>
    <row r="96" spans="1:11">
      <c r="A96" s="11"/>
      <c r="B96" s="15">
        <v>21</v>
      </c>
      <c r="C96" s="15"/>
      <c r="D96" s="15" t="s">
        <v>75</v>
      </c>
      <c r="E96" s="11"/>
      <c r="G96" s="11"/>
      <c r="H96" s="15">
        <v>21</v>
      </c>
      <c r="I96" s="15"/>
      <c r="J96" s="15" t="s">
        <v>75</v>
      </c>
      <c r="K96" s="11"/>
    </row>
    <row r="97" spans="1:11">
      <c r="A97" s="11"/>
      <c r="B97" s="15">
        <v>31</v>
      </c>
      <c r="C97" s="15"/>
      <c r="D97" s="15" t="s">
        <v>76</v>
      </c>
      <c r="E97" s="11"/>
      <c r="G97" s="11"/>
      <c r="H97" s="15">
        <v>31</v>
      </c>
      <c r="I97" s="15"/>
      <c r="J97" s="15" t="s">
        <v>76</v>
      </c>
      <c r="K97" s="11"/>
    </row>
    <row r="98" spans="1:11">
      <c r="A98" s="11"/>
      <c r="B98" s="15">
        <v>41</v>
      </c>
      <c r="C98" s="15"/>
      <c r="D98" s="15" t="s">
        <v>77</v>
      </c>
      <c r="E98" s="11"/>
      <c r="G98" s="11"/>
      <c r="H98" s="15">
        <v>41</v>
      </c>
      <c r="I98" s="15"/>
      <c r="J98" s="15" t="s">
        <v>77</v>
      </c>
      <c r="K98" s="11"/>
    </row>
    <row r="99" spans="1:11">
      <c r="A99" s="11"/>
      <c r="B99" s="15">
        <v>51</v>
      </c>
      <c r="C99" s="15"/>
      <c r="D99" s="15" t="s">
        <v>78</v>
      </c>
      <c r="E99" s="11"/>
      <c r="G99" s="11"/>
      <c r="H99" s="15">
        <v>51</v>
      </c>
      <c r="I99" s="15"/>
      <c r="J99" s="15" t="s">
        <v>78</v>
      </c>
      <c r="K99" s="11"/>
    </row>
    <row r="100" spans="1:11">
      <c r="A100" s="11"/>
      <c r="B100" s="15">
        <v>61</v>
      </c>
      <c r="C100" s="15"/>
      <c r="D100" s="15" t="s">
        <v>79</v>
      </c>
      <c r="E100" s="11"/>
      <c r="G100" s="11"/>
      <c r="H100" s="15">
        <v>61</v>
      </c>
      <c r="I100" s="15"/>
      <c r="J100" s="15" t="s">
        <v>79</v>
      </c>
      <c r="K100" s="11"/>
    </row>
    <row r="101" spans="1:11">
      <c r="A101" s="11"/>
      <c r="B101" s="15"/>
      <c r="C101" s="15"/>
      <c r="D101" s="15"/>
      <c r="E101" s="11"/>
      <c r="G101" s="11"/>
      <c r="H101" s="15"/>
      <c r="I101" s="15"/>
      <c r="J101" s="15"/>
      <c r="K101" s="11"/>
    </row>
    <row r="102" spans="1:11">
      <c r="A102" s="11"/>
      <c r="B102" s="15"/>
      <c r="C102" s="15"/>
      <c r="D102" s="15"/>
      <c r="E102" s="11"/>
      <c r="G102" s="11"/>
      <c r="H102" s="15"/>
      <c r="I102" s="15"/>
      <c r="J102" s="15"/>
      <c r="K102" s="11"/>
    </row>
    <row r="103" spans="1:11">
      <c r="A103" s="11"/>
      <c r="B103" s="15"/>
      <c r="C103" s="15"/>
      <c r="D103" s="15"/>
      <c r="E103" s="11"/>
      <c r="G103" s="11"/>
      <c r="H103" s="15"/>
      <c r="I103" s="15"/>
      <c r="J103" s="15"/>
      <c r="K103" s="11"/>
    </row>
    <row r="104" spans="1:11">
      <c r="A104" s="11"/>
      <c r="B104" s="15"/>
      <c r="C104" s="15"/>
      <c r="D104" s="15"/>
      <c r="E104" s="11"/>
      <c r="G104" s="11"/>
      <c r="H104" s="15"/>
      <c r="I104" s="15"/>
      <c r="J104" s="15"/>
      <c r="K104" s="11"/>
    </row>
    <row r="105" spans="1:11">
      <c r="A105" s="11"/>
      <c r="B105" s="15"/>
      <c r="C105" s="15"/>
      <c r="D105" s="15"/>
      <c r="E105" s="11"/>
      <c r="G105" s="11"/>
      <c r="H105" s="15"/>
      <c r="I105" s="15"/>
      <c r="J105" s="15"/>
      <c r="K105" s="11"/>
    </row>
    <row r="106" spans="1:11">
      <c r="A106" s="11"/>
      <c r="B106" s="15"/>
      <c r="C106" s="15"/>
      <c r="D106" s="15"/>
      <c r="E106" s="11"/>
      <c r="G106" s="11"/>
      <c r="H106" s="15"/>
      <c r="I106" s="15"/>
      <c r="J106" s="15"/>
      <c r="K106" s="11"/>
    </row>
    <row r="107" spans="1:11">
      <c r="A107" s="11"/>
      <c r="B107" s="11"/>
      <c r="C107" s="11"/>
      <c r="D107" s="11"/>
      <c r="E107" s="11"/>
      <c r="G107" s="11"/>
      <c r="H107" s="11"/>
      <c r="I107" s="11"/>
      <c r="J107" s="11"/>
      <c r="K107" s="11"/>
    </row>
    <row r="108" spans="1:11">
      <c r="A108" s="11"/>
      <c r="B108" s="10" t="s">
        <v>38</v>
      </c>
      <c r="C108" s="16"/>
      <c r="D108" s="16"/>
      <c r="E108" s="11"/>
      <c r="G108" s="11"/>
      <c r="H108" s="10" t="s">
        <v>52</v>
      </c>
      <c r="I108" s="16"/>
      <c r="J108" s="16"/>
      <c r="K108" s="11"/>
    </row>
    <row r="109" spans="1:11">
      <c r="A109" s="11"/>
      <c r="B109" s="13" t="s">
        <v>28</v>
      </c>
      <c r="C109" s="13" t="s">
        <v>3</v>
      </c>
      <c r="D109" s="14" t="s">
        <v>5</v>
      </c>
      <c r="E109" s="11"/>
      <c r="G109" s="11"/>
      <c r="H109" s="13" t="s">
        <v>28</v>
      </c>
      <c r="I109" s="13" t="s">
        <v>3</v>
      </c>
      <c r="J109" s="14" t="s">
        <v>5</v>
      </c>
      <c r="K109" s="11"/>
    </row>
    <row r="110" spans="1:11">
      <c r="A110" s="11"/>
      <c r="B110" s="15">
        <v>11</v>
      </c>
      <c r="C110" s="15" t="s">
        <v>152</v>
      </c>
      <c r="D110" s="15" t="s">
        <v>74</v>
      </c>
      <c r="E110" s="11"/>
      <c r="G110" s="11"/>
      <c r="H110" s="15">
        <v>11</v>
      </c>
      <c r="I110" s="15" t="s">
        <v>255</v>
      </c>
      <c r="J110" s="15" t="s">
        <v>74</v>
      </c>
      <c r="K110" s="11"/>
    </row>
    <row r="111" spans="1:11">
      <c r="A111" s="11"/>
      <c r="B111" s="15">
        <v>12</v>
      </c>
      <c r="C111" s="15" t="s">
        <v>153</v>
      </c>
      <c r="D111" s="15" t="s">
        <v>74</v>
      </c>
      <c r="E111" s="11"/>
      <c r="G111" s="11"/>
      <c r="H111" s="15">
        <v>12</v>
      </c>
      <c r="I111" s="15" t="s">
        <v>256</v>
      </c>
      <c r="J111" s="15" t="s">
        <v>74</v>
      </c>
      <c r="K111" s="11"/>
    </row>
    <row r="112" spans="1:11">
      <c r="A112" s="11"/>
      <c r="B112" s="15">
        <v>21</v>
      </c>
      <c r="C112" s="15" t="s">
        <v>154</v>
      </c>
      <c r="D112" s="15" t="s">
        <v>75</v>
      </c>
      <c r="E112" s="11"/>
      <c r="G112" s="11"/>
      <c r="H112" s="15">
        <v>21</v>
      </c>
      <c r="I112" s="15" t="s">
        <v>257</v>
      </c>
      <c r="J112" s="15" t="s">
        <v>75</v>
      </c>
      <c r="K112" s="11"/>
    </row>
    <row r="113" spans="1:11">
      <c r="A113" s="11"/>
      <c r="B113" s="15">
        <v>22</v>
      </c>
      <c r="C113" s="15" t="s">
        <v>155</v>
      </c>
      <c r="D113" s="15" t="s">
        <v>75</v>
      </c>
      <c r="E113" s="11"/>
      <c r="G113" s="11"/>
      <c r="H113" s="15">
        <v>22</v>
      </c>
      <c r="I113" s="15" t="s">
        <v>258</v>
      </c>
      <c r="J113" s="15" t="s">
        <v>75</v>
      </c>
      <c r="K113" s="11"/>
    </row>
    <row r="114" spans="1:11">
      <c r="A114" s="11"/>
      <c r="B114" s="15">
        <v>31</v>
      </c>
      <c r="C114" s="15" t="s">
        <v>156</v>
      </c>
      <c r="D114" s="15" t="s">
        <v>76</v>
      </c>
      <c r="E114" s="11"/>
      <c r="G114" s="11"/>
      <c r="H114" s="15">
        <v>31</v>
      </c>
      <c r="I114" s="15" t="s">
        <v>237</v>
      </c>
      <c r="J114" s="15" t="s">
        <v>76</v>
      </c>
      <c r="K114" s="11"/>
    </row>
    <row r="115" spans="1:11">
      <c r="A115" s="11"/>
      <c r="B115" s="15">
        <v>32</v>
      </c>
      <c r="C115" s="15" t="s">
        <v>145</v>
      </c>
      <c r="D115" s="15" t="s">
        <v>76</v>
      </c>
      <c r="E115" s="11"/>
      <c r="G115" s="11"/>
      <c r="H115" s="15">
        <v>32</v>
      </c>
      <c r="I115" s="15" t="s">
        <v>259</v>
      </c>
      <c r="J115" s="15" t="s">
        <v>76</v>
      </c>
      <c r="K115" s="11"/>
    </row>
    <row r="116" spans="1:11">
      <c r="A116" s="11"/>
      <c r="B116" s="15">
        <v>41</v>
      </c>
      <c r="C116" s="15" t="s">
        <v>157</v>
      </c>
      <c r="D116" s="15" t="s">
        <v>77</v>
      </c>
      <c r="E116" s="11"/>
      <c r="G116" s="11"/>
      <c r="H116" s="15">
        <v>41</v>
      </c>
      <c r="I116" s="15" t="s">
        <v>260</v>
      </c>
      <c r="J116" s="15" t="s">
        <v>77</v>
      </c>
      <c r="K116" s="11"/>
    </row>
    <row r="117" spans="1:11">
      <c r="A117" s="11"/>
      <c r="B117" s="15">
        <v>42</v>
      </c>
      <c r="C117" s="15" t="s">
        <v>113</v>
      </c>
      <c r="D117" s="15" t="s">
        <v>77</v>
      </c>
      <c r="E117" s="11"/>
      <c r="G117" s="11"/>
      <c r="H117" s="15">
        <v>42</v>
      </c>
      <c r="I117" s="15" t="s">
        <v>239</v>
      </c>
      <c r="J117" s="15" t="s">
        <v>77</v>
      </c>
      <c r="K117" s="11"/>
    </row>
    <row r="118" spans="1:11">
      <c r="A118" s="11"/>
      <c r="B118" s="15">
        <v>51</v>
      </c>
      <c r="C118" s="15" t="s">
        <v>158</v>
      </c>
      <c r="D118" s="15" t="s">
        <v>78</v>
      </c>
      <c r="E118" s="11"/>
      <c r="G118" s="11"/>
      <c r="H118" s="15">
        <v>51</v>
      </c>
      <c r="I118" s="15" t="s">
        <v>229</v>
      </c>
      <c r="J118" s="15" t="s">
        <v>78</v>
      </c>
      <c r="K118" s="11"/>
    </row>
    <row r="119" spans="1:11">
      <c r="A119" s="11"/>
      <c r="B119" s="15">
        <v>52</v>
      </c>
      <c r="C119" s="15" t="s">
        <v>159</v>
      </c>
      <c r="D119" s="15" t="s">
        <v>78</v>
      </c>
      <c r="E119" s="11"/>
      <c r="G119" s="11"/>
      <c r="H119" s="15">
        <v>52</v>
      </c>
      <c r="I119" s="15" t="s">
        <v>261</v>
      </c>
      <c r="J119" s="15" t="s">
        <v>78</v>
      </c>
      <c r="K119" s="11"/>
    </row>
    <row r="120" spans="1:11">
      <c r="A120" s="11"/>
      <c r="B120" s="15">
        <v>61</v>
      </c>
      <c r="C120" s="15" t="s">
        <v>311</v>
      </c>
      <c r="D120" s="15" t="s">
        <v>79</v>
      </c>
      <c r="E120" s="11"/>
      <c r="G120" s="11"/>
      <c r="H120" s="15">
        <v>61</v>
      </c>
      <c r="I120" s="15" t="s">
        <v>262</v>
      </c>
      <c r="J120" s="15" t="s">
        <v>79</v>
      </c>
      <c r="K120" s="11"/>
    </row>
    <row r="121" spans="1:11">
      <c r="A121" s="11"/>
      <c r="B121" s="15">
        <v>62</v>
      </c>
      <c r="C121" s="15" t="s">
        <v>128</v>
      </c>
      <c r="D121" s="15" t="s">
        <v>79</v>
      </c>
      <c r="E121" s="11"/>
      <c r="G121" s="11"/>
      <c r="H121" s="15">
        <v>62</v>
      </c>
      <c r="I121" s="15" t="s">
        <v>243</v>
      </c>
      <c r="J121" s="15" t="s">
        <v>79</v>
      </c>
      <c r="K121" s="11"/>
    </row>
    <row r="122" spans="1:11">
      <c r="A122" s="11"/>
      <c r="B122" s="11"/>
      <c r="C122" s="11"/>
      <c r="D122" s="11"/>
      <c r="E122" s="11"/>
      <c r="G122" s="11"/>
      <c r="H122" s="11"/>
      <c r="I122" s="11"/>
      <c r="J122" s="11"/>
      <c r="K122" s="11"/>
    </row>
    <row r="123" spans="1:11">
      <c r="A123" s="11"/>
      <c r="B123" s="10" t="s">
        <v>37</v>
      </c>
      <c r="C123" s="16"/>
      <c r="D123" s="16"/>
      <c r="E123" s="11"/>
      <c r="G123" s="11"/>
      <c r="H123" s="10" t="s">
        <v>53</v>
      </c>
      <c r="I123" s="16"/>
      <c r="J123" s="16"/>
      <c r="K123" s="11"/>
    </row>
    <row r="124" spans="1:11">
      <c r="A124" s="11"/>
      <c r="B124" s="13" t="s">
        <v>28</v>
      </c>
      <c r="C124" s="13" t="s">
        <v>3</v>
      </c>
      <c r="D124" s="14" t="s">
        <v>5</v>
      </c>
      <c r="E124" s="11"/>
      <c r="G124" s="11"/>
      <c r="H124" s="13" t="s">
        <v>28</v>
      </c>
      <c r="I124" s="13" t="s">
        <v>3</v>
      </c>
      <c r="J124" s="14" t="s">
        <v>5</v>
      </c>
      <c r="K124" s="11"/>
    </row>
    <row r="125" spans="1:11">
      <c r="A125" s="11"/>
      <c r="B125" s="15">
        <v>11</v>
      </c>
      <c r="C125" s="15" t="s">
        <v>171</v>
      </c>
      <c r="D125" s="15" t="s">
        <v>74</v>
      </c>
      <c r="E125" s="11"/>
      <c r="G125" s="11"/>
      <c r="H125" s="15">
        <v>11</v>
      </c>
      <c r="I125" s="15" t="s">
        <v>263</v>
      </c>
      <c r="J125" s="15" t="s">
        <v>74</v>
      </c>
      <c r="K125" s="11"/>
    </row>
    <row r="126" spans="1:11">
      <c r="A126" s="11"/>
      <c r="B126" s="15">
        <v>12</v>
      </c>
      <c r="C126" s="15" t="s">
        <v>172</v>
      </c>
      <c r="D126" s="15" t="s">
        <v>74</v>
      </c>
      <c r="E126" s="11"/>
      <c r="G126" s="11"/>
      <c r="H126" s="15">
        <v>12</v>
      </c>
      <c r="I126" s="15" t="s">
        <v>264</v>
      </c>
      <c r="J126" s="15" t="s">
        <v>74</v>
      </c>
      <c r="K126" s="11"/>
    </row>
    <row r="127" spans="1:11">
      <c r="A127" s="11"/>
      <c r="B127" s="15">
        <v>21</v>
      </c>
      <c r="C127" s="15" t="s">
        <v>110</v>
      </c>
      <c r="D127" s="15" t="s">
        <v>75</v>
      </c>
      <c r="E127" s="11"/>
      <c r="G127" s="11"/>
      <c r="H127" s="15">
        <v>21</v>
      </c>
      <c r="I127" s="15" t="s">
        <v>265</v>
      </c>
      <c r="J127" s="15" t="s">
        <v>75</v>
      </c>
      <c r="K127" s="11"/>
    </row>
    <row r="128" spans="1:11">
      <c r="A128" s="11"/>
      <c r="B128" s="15">
        <v>22</v>
      </c>
      <c r="C128" s="15" t="s">
        <v>100</v>
      </c>
      <c r="D128" s="15" t="s">
        <v>75</v>
      </c>
      <c r="E128" s="11"/>
      <c r="G128" s="11"/>
      <c r="H128" s="15">
        <v>22</v>
      </c>
      <c r="I128" s="15" t="s">
        <v>266</v>
      </c>
      <c r="J128" s="15" t="s">
        <v>75</v>
      </c>
      <c r="K128" s="11"/>
    </row>
    <row r="129" spans="1:11">
      <c r="A129" s="11"/>
      <c r="B129" s="15">
        <v>31</v>
      </c>
      <c r="C129" s="15" t="s">
        <v>111</v>
      </c>
      <c r="D129" s="15" t="s">
        <v>76</v>
      </c>
      <c r="E129" s="11"/>
      <c r="G129" s="11"/>
      <c r="H129" s="15">
        <v>31</v>
      </c>
      <c r="I129" s="15" t="s">
        <v>267</v>
      </c>
      <c r="J129" s="15" t="s">
        <v>76</v>
      </c>
      <c r="K129" s="11"/>
    </row>
    <row r="130" spans="1:11">
      <c r="A130" s="11"/>
      <c r="B130" s="15">
        <v>32</v>
      </c>
      <c r="C130" s="15" t="s">
        <v>173</v>
      </c>
      <c r="D130" s="15" t="s">
        <v>76</v>
      </c>
      <c r="E130" s="11"/>
      <c r="G130" s="11"/>
      <c r="H130" s="15">
        <v>32</v>
      </c>
      <c r="I130" s="15" t="s">
        <v>268</v>
      </c>
      <c r="J130" s="15" t="s">
        <v>76</v>
      </c>
      <c r="K130" s="11"/>
    </row>
    <row r="131" spans="1:11">
      <c r="A131" s="11"/>
      <c r="B131" s="15">
        <v>41</v>
      </c>
      <c r="C131" s="15" t="s">
        <v>174</v>
      </c>
      <c r="D131" s="15" t="s">
        <v>77</v>
      </c>
      <c r="E131" s="11"/>
      <c r="G131" s="11"/>
      <c r="H131" s="15">
        <v>41</v>
      </c>
      <c r="I131" s="15" t="s">
        <v>269</v>
      </c>
      <c r="J131" s="15" t="s">
        <v>77</v>
      </c>
      <c r="K131" s="11"/>
    </row>
    <row r="132" spans="1:11">
      <c r="A132" s="11"/>
      <c r="B132" s="15">
        <v>42</v>
      </c>
      <c r="C132" s="15" t="s">
        <v>103</v>
      </c>
      <c r="D132" s="15" t="s">
        <v>77</v>
      </c>
      <c r="E132" s="11"/>
      <c r="G132" s="11"/>
      <c r="H132" s="15">
        <v>42</v>
      </c>
      <c r="I132" s="15" t="s">
        <v>270</v>
      </c>
      <c r="J132" s="15" t="s">
        <v>77</v>
      </c>
      <c r="K132" s="11"/>
    </row>
    <row r="133" spans="1:11">
      <c r="A133" s="11"/>
      <c r="B133" s="15">
        <v>51</v>
      </c>
      <c r="C133" s="15" t="s">
        <v>105</v>
      </c>
      <c r="D133" s="15" t="s">
        <v>78</v>
      </c>
      <c r="E133" s="11"/>
      <c r="G133" s="11"/>
      <c r="H133" s="15">
        <v>51</v>
      </c>
      <c r="I133" s="15" t="s">
        <v>219</v>
      </c>
      <c r="J133" s="15" t="s">
        <v>78</v>
      </c>
      <c r="K133" s="11"/>
    </row>
    <row r="134" spans="1:11">
      <c r="A134" s="11"/>
      <c r="B134" s="15">
        <v>52</v>
      </c>
      <c r="C134" s="15" t="s">
        <v>175</v>
      </c>
      <c r="D134" s="15" t="s">
        <v>78</v>
      </c>
      <c r="E134" s="11"/>
      <c r="G134" s="11"/>
      <c r="H134" s="15">
        <v>52</v>
      </c>
      <c r="I134" s="15" t="s">
        <v>210</v>
      </c>
      <c r="J134" s="15" t="s">
        <v>78</v>
      </c>
      <c r="K134" s="11"/>
    </row>
    <row r="135" spans="1:11">
      <c r="A135" s="11"/>
      <c r="B135" s="15">
        <v>61</v>
      </c>
      <c r="C135" s="15" t="s">
        <v>151</v>
      </c>
      <c r="D135" s="15" t="s">
        <v>79</v>
      </c>
      <c r="E135" s="11"/>
      <c r="G135" s="11"/>
      <c r="H135" s="15">
        <v>61</v>
      </c>
      <c r="I135" s="15" t="s">
        <v>211</v>
      </c>
      <c r="J135" s="15" t="s">
        <v>79</v>
      </c>
      <c r="K135" s="11"/>
    </row>
    <row r="136" spans="1:11">
      <c r="A136" s="11"/>
      <c r="B136" s="15">
        <v>62</v>
      </c>
      <c r="C136" s="15" t="s">
        <v>176</v>
      </c>
      <c r="D136" s="54" t="s">
        <v>79</v>
      </c>
      <c r="E136" s="11"/>
      <c r="G136" s="11"/>
      <c r="H136" s="15">
        <v>62</v>
      </c>
      <c r="I136" s="15" t="s">
        <v>271</v>
      </c>
      <c r="J136" s="15" t="s">
        <v>79</v>
      </c>
      <c r="K136" s="11"/>
    </row>
    <row r="137" spans="1:11">
      <c r="A137" s="11"/>
      <c r="B137" s="11"/>
      <c r="C137" s="11"/>
      <c r="D137" s="11"/>
      <c r="E137" s="11"/>
      <c r="G137" s="11"/>
      <c r="H137" s="11"/>
      <c r="I137" s="11"/>
      <c r="J137" s="11"/>
      <c r="K137" s="11"/>
    </row>
    <row r="138" spans="1:11">
      <c r="A138" s="11"/>
      <c r="B138" s="10" t="s">
        <v>39</v>
      </c>
      <c r="C138" s="16"/>
      <c r="D138" s="16"/>
      <c r="E138" s="11"/>
      <c r="G138" s="11"/>
      <c r="H138" s="10" t="s">
        <v>54</v>
      </c>
      <c r="I138" s="16"/>
      <c r="J138" s="16"/>
      <c r="K138" s="11"/>
    </row>
    <row r="139" spans="1:11">
      <c r="A139" s="11"/>
      <c r="B139" s="13" t="s">
        <v>28</v>
      </c>
      <c r="C139" s="13" t="s">
        <v>3</v>
      </c>
      <c r="D139" s="14" t="s">
        <v>5</v>
      </c>
      <c r="E139" s="11"/>
      <c r="G139" s="11"/>
      <c r="H139" s="13" t="s">
        <v>28</v>
      </c>
      <c r="I139" s="13" t="s">
        <v>3</v>
      </c>
      <c r="J139" s="14" t="s">
        <v>5</v>
      </c>
      <c r="K139" s="11"/>
    </row>
    <row r="140" spans="1:11">
      <c r="A140" s="11"/>
      <c r="B140" s="15">
        <v>11</v>
      </c>
      <c r="C140" s="15" t="s">
        <v>160</v>
      </c>
      <c r="D140" s="15" t="s">
        <v>74</v>
      </c>
      <c r="E140" s="11"/>
      <c r="G140" s="11"/>
      <c r="H140" s="15">
        <v>11</v>
      </c>
      <c r="I140" s="15" t="s">
        <v>272</v>
      </c>
      <c r="J140" s="15" t="s">
        <v>74</v>
      </c>
      <c r="K140" s="11"/>
    </row>
    <row r="141" spans="1:11">
      <c r="A141" s="11"/>
      <c r="B141" s="15">
        <v>12</v>
      </c>
      <c r="C141" s="15" t="s">
        <v>161</v>
      </c>
      <c r="D141" s="15" t="s">
        <v>74</v>
      </c>
      <c r="E141" s="11"/>
      <c r="G141" s="11"/>
      <c r="H141" s="15">
        <v>12</v>
      </c>
      <c r="I141" s="15" t="s">
        <v>273</v>
      </c>
      <c r="J141" s="15" t="s">
        <v>74</v>
      </c>
      <c r="K141" s="11"/>
    </row>
    <row r="142" spans="1:11">
      <c r="A142" s="11"/>
      <c r="B142" s="15">
        <v>21</v>
      </c>
      <c r="C142" s="15" t="s">
        <v>162</v>
      </c>
      <c r="D142" s="15" t="s">
        <v>75</v>
      </c>
      <c r="E142" s="11"/>
      <c r="G142" s="11"/>
      <c r="H142" s="15">
        <v>21</v>
      </c>
      <c r="I142" s="15" t="s">
        <v>274</v>
      </c>
      <c r="J142" s="15" t="s">
        <v>75</v>
      </c>
      <c r="K142" s="11"/>
    </row>
    <row r="143" spans="1:11">
      <c r="A143" s="11"/>
      <c r="B143" s="15">
        <v>22</v>
      </c>
      <c r="C143" s="15" t="s">
        <v>163</v>
      </c>
      <c r="D143" s="15" t="s">
        <v>75</v>
      </c>
      <c r="E143" s="11"/>
      <c r="G143" s="11"/>
      <c r="H143" s="15">
        <v>22</v>
      </c>
      <c r="I143" s="15" t="s">
        <v>275</v>
      </c>
      <c r="J143" s="15" t="s">
        <v>75</v>
      </c>
      <c r="K143" s="11"/>
    </row>
    <row r="144" spans="1:11">
      <c r="A144" s="11"/>
      <c r="B144" s="15">
        <v>31</v>
      </c>
      <c r="C144" s="15" t="s">
        <v>164</v>
      </c>
      <c r="D144" s="15" t="s">
        <v>76</v>
      </c>
      <c r="E144" s="11"/>
      <c r="G144" s="11"/>
      <c r="H144" s="15">
        <v>31</v>
      </c>
      <c r="I144" s="15" t="s">
        <v>276</v>
      </c>
      <c r="J144" s="15" t="s">
        <v>76</v>
      </c>
      <c r="K144" s="11"/>
    </row>
    <row r="145" spans="1:11">
      <c r="A145" s="11"/>
      <c r="B145" s="15">
        <v>32</v>
      </c>
      <c r="C145" s="15" t="s">
        <v>165</v>
      </c>
      <c r="D145" s="15" t="s">
        <v>76</v>
      </c>
      <c r="E145" s="11"/>
      <c r="G145" s="11"/>
      <c r="H145" s="15">
        <v>32</v>
      </c>
      <c r="I145" s="15" t="s">
        <v>277</v>
      </c>
      <c r="J145" s="15" t="s">
        <v>76</v>
      </c>
      <c r="K145" s="11"/>
    </row>
    <row r="146" spans="1:11">
      <c r="A146" s="11"/>
      <c r="B146" s="15">
        <v>41</v>
      </c>
      <c r="C146" s="15" t="s">
        <v>166</v>
      </c>
      <c r="D146" s="15" t="s">
        <v>77</v>
      </c>
      <c r="E146" s="11"/>
      <c r="G146" s="11"/>
      <c r="H146" s="15">
        <v>41</v>
      </c>
      <c r="I146" s="15" t="s">
        <v>278</v>
      </c>
      <c r="J146" s="15" t="s">
        <v>77</v>
      </c>
      <c r="K146" s="11"/>
    </row>
    <row r="147" spans="1:11">
      <c r="A147" s="11"/>
      <c r="B147" s="15">
        <v>42</v>
      </c>
      <c r="C147" s="15" t="s">
        <v>167</v>
      </c>
      <c r="D147" s="15" t="s">
        <v>77</v>
      </c>
      <c r="E147" s="11"/>
      <c r="G147" s="11"/>
      <c r="H147" s="15">
        <v>42</v>
      </c>
      <c r="I147" s="15" t="s">
        <v>279</v>
      </c>
      <c r="J147" s="15" t="s">
        <v>77</v>
      </c>
      <c r="K147" s="11"/>
    </row>
    <row r="148" spans="1:11">
      <c r="A148" s="11"/>
      <c r="B148" s="15">
        <v>51</v>
      </c>
      <c r="C148" s="15" t="s">
        <v>168</v>
      </c>
      <c r="D148" s="15" t="s">
        <v>78</v>
      </c>
      <c r="E148" s="11"/>
      <c r="G148" s="11"/>
      <c r="H148" s="15">
        <v>51</v>
      </c>
      <c r="I148" s="15" t="s">
        <v>280</v>
      </c>
      <c r="J148" s="15" t="s">
        <v>78</v>
      </c>
      <c r="K148" s="11"/>
    </row>
    <row r="149" spans="1:11">
      <c r="A149" s="11"/>
      <c r="B149" s="15">
        <v>52</v>
      </c>
      <c r="C149" s="15" t="s">
        <v>169</v>
      </c>
      <c r="D149" s="15" t="s">
        <v>78</v>
      </c>
      <c r="E149" s="11"/>
      <c r="G149" s="11"/>
      <c r="H149" s="15">
        <v>52</v>
      </c>
      <c r="I149" s="15" t="s">
        <v>281</v>
      </c>
      <c r="J149" s="15" t="s">
        <v>78</v>
      </c>
      <c r="K149" s="11"/>
    </row>
    <row r="150" spans="1:11">
      <c r="A150" s="11"/>
      <c r="B150" s="15">
        <v>61</v>
      </c>
      <c r="C150" s="15" t="s">
        <v>170</v>
      </c>
      <c r="D150" s="15" t="s">
        <v>79</v>
      </c>
      <c r="E150" s="11"/>
      <c r="G150" s="11"/>
      <c r="H150" s="15">
        <v>61</v>
      </c>
      <c r="I150" s="15" t="s">
        <v>282</v>
      </c>
      <c r="J150" s="15" t="s">
        <v>79</v>
      </c>
      <c r="K150" s="11"/>
    </row>
    <row r="151" spans="1:11">
      <c r="A151" s="11"/>
      <c r="B151" s="15">
        <v>62</v>
      </c>
      <c r="C151" s="15" t="s">
        <v>139</v>
      </c>
      <c r="D151" s="15" t="s">
        <v>79</v>
      </c>
      <c r="E151" s="11"/>
      <c r="G151" s="11"/>
      <c r="H151" s="15">
        <v>62</v>
      </c>
      <c r="I151" s="15" t="s">
        <v>244</v>
      </c>
      <c r="J151" s="15" t="s">
        <v>79</v>
      </c>
      <c r="K151" s="11"/>
    </row>
    <row r="152" spans="1:11">
      <c r="A152" s="11"/>
      <c r="B152" s="11"/>
      <c r="C152" s="11"/>
      <c r="D152" s="11"/>
      <c r="E152" s="11"/>
      <c r="G152" s="11"/>
      <c r="H152" s="11"/>
      <c r="I152" s="11"/>
      <c r="J152" s="11"/>
      <c r="K152" s="11"/>
    </row>
    <row r="153" spans="1:11">
      <c r="A153" s="11"/>
      <c r="B153" s="10" t="s">
        <v>40</v>
      </c>
      <c r="C153" s="16"/>
      <c r="D153" s="16"/>
      <c r="E153" s="11"/>
      <c r="G153" s="11"/>
      <c r="H153" s="10" t="s">
        <v>55</v>
      </c>
      <c r="I153" s="16"/>
      <c r="J153" s="16"/>
      <c r="K153" s="11"/>
    </row>
    <row r="154" spans="1:11">
      <c r="A154" s="11"/>
      <c r="B154" s="13" t="s">
        <v>28</v>
      </c>
      <c r="C154" s="13" t="s">
        <v>3</v>
      </c>
      <c r="D154" s="14" t="s">
        <v>5</v>
      </c>
      <c r="E154" s="11"/>
      <c r="G154" s="11"/>
      <c r="H154" s="13" t="s">
        <v>28</v>
      </c>
      <c r="I154" s="13" t="s">
        <v>3</v>
      </c>
      <c r="J154" s="14" t="s">
        <v>5</v>
      </c>
      <c r="K154" s="11"/>
    </row>
    <row r="155" spans="1:11">
      <c r="A155" s="11"/>
      <c r="B155" s="15">
        <v>11</v>
      </c>
      <c r="C155" s="15" t="s">
        <v>177</v>
      </c>
      <c r="D155" s="15" t="s">
        <v>74</v>
      </c>
      <c r="E155" s="11"/>
      <c r="G155" s="11"/>
      <c r="H155" s="15">
        <v>11</v>
      </c>
      <c r="I155" s="15" t="s">
        <v>291</v>
      </c>
      <c r="J155" s="15" t="s">
        <v>74</v>
      </c>
      <c r="K155" s="11"/>
    </row>
    <row r="156" spans="1:11">
      <c r="A156" s="11"/>
      <c r="B156" s="15">
        <v>12</v>
      </c>
      <c r="C156" s="15" t="s">
        <v>178</v>
      </c>
      <c r="D156" s="15" t="s">
        <v>74</v>
      </c>
      <c r="E156" s="11"/>
      <c r="G156" s="11"/>
      <c r="H156" s="15">
        <v>12</v>
      </c>
      <c r="I156" s="15" t="s">
        <v>292</v>
      </c>
      <c r="J156" s="15" t="s">
        <v>74</v>
      </c>
      <c r="K156" s="11"/>
    </row>
    <row r="157" spans="1:11">
      <c r="A157" s="11"/>
      <c r="B157" s="15">
        <v>21</v>
      </c>
      <c r="C157" s="15" t="s">
        <v>179</v>
      </c>
      <c r="D157" s="15" t="s">
        <v>75</v>
      </c>
      <c r="E157" s="11"/>
      <c r="G157" s="11"/>
      <c r="H157" s="15">
        <v>21</v>
      </c>
      <c r="I157" s="15" t="s">
        <v>293</v>
      </c>
      <c r="J157" s="15" t="s">
        <v>75</v>
      </c>
      <c r="K157" s="11"/>
    </row>
    <row r="158" spans="1:11">
      <c r="A158" s="11"/>
      <c r="B158" s="15">
        <v>22</v>
      </c>
      <c r="C158" s="15" t="s">
        <v>180</v>
      </c>
      <c r="D158" s="15" t="s">
        <v>75</v>
      </c>
      <c r="E158" s="11"/>
      <c r="G158" s="11"/>
      <c r="H158" s="15">
        <v>22</v>
      </c>
      <c r="I158" s="15" t="s">
        <v>294</v>
      </c>
      <c r="J158" s="15" t="s">
        <v>75</v>
      </c>
      <c r="K158" s="11"/>
    </row>
    <row r="159" spans="1:11">
      <c r="A159" s="11"/>
      <c r="B159" s="15">
        <v>31</v>
      </c>
      <c r="C159" s="15" t="s">
        <v>181</v>
      </c>
      <c r="D159" s="15" t="s">
        <v>76</v>
      </c>
      <c r="E159" s="11"/>
      <c r="G159" s="11"/>
      <c r="H159" s="15">
        <v>31</v>
      </c>
      <c r="I159" s="15" t="s">
        <v>295</v>
      </c>
      <c r="J159" s="15" t="s">
        <v>76</v>
      </c>
      <c r="K159" s="11"/>
    </row>
    <row r="160" spans="1:11">
      <c r="A160" s="11"/>
      <c r="B160" s="15">
        <v>32</v>
      </c>
      <c r="C160" s="15" t="s">
        <v>182</v>
      </c>
      <c r="D160" s="15" t="s">
        <v>76</v>
      </c>
      <c r="E160" s="11"/>
      <c r="G160" s="11"/>
      <c r="H160" s="15">
        <v>32</v>
      </c>
      <c r="I160" s="15" t="s">
        <v>307</v>
      </c>
      <c r="J160" s="15" t="s">
        <v>76</v>
      </c>
      <c r="K160" s="11"/>
    </row>
    <row r="161" spans="1:11">
      <c r="A161" s="11"/>
      <c r="B161" s="15">
        <v>41</v>
      </c>
      <c r="C161" s="15" t="s">
        <v>183</v>
      </c>
      <c r="D161" s="15" t="s">
        <v>77</v>
      </c>
      <c r="E161" s="11"/>
      <c r="G161" s="11"/>
      <c r="H161" s="15">
        <v>41</v>
      </c>
      <c r="I161" s="15" t="s">
        <v>296</v>
      </c>
      <c r="J161" s="15" t="s">
        <v>77</v>
      </c>
      <c r="K161" s="11"/>
    </row>
    <row r="162" spans="1:11">
      <c r="A162" s="11"/>
      <c r="B162" s="15">
        <v>42</v>
      </c>
      <c r="C162" s="15" t="s">
        <v>184</v>
      </c>
      <c r="D162" s="15" t="s">
        <v>77</v>
      </c>
      <c r="E162" s="11"/>
      <c r="G162" s="11"/>
      <c r="H162" s="15">
        <v>42</v>
      </c>
      <c r="I162" s="15" t="s">
        <v>297</v>
      </c>
      <c r="J162" s="15" t="s">
        <v>77</v>
      </c>
      <c r="K162" s="11"/>
    </row>
    <row r="163" spans="1:11">
      <c r="A163" s="11"/>
      <c r="B163" s="15">
        <v>51</v>
      </c>
      <c r="C163" s="15" t="s">
        <v>185</v>
      </c>
      <c r="D163" s="15" t="s">
        <v>78</v>
      </c>
      <c r="E163" s="11"/>
      <c r="G163" s="11"/>
      <c r="H163" s="15">
        <v>51</v>
      </c>
      <c r="I163" s="15" t="s">
        <v>253</v>
      </c>
      <c r="J163" s="15" t="s">
        <v>78</v>
      </c>
      <c r="K163" s="11"/>
    </row>
    <row r="164" spans="1:11">
      <c r="A164" s="11"/>
      <c r="B164" s="15">
        <v>52</v>
      </c>
      <c r="C164" s="15" t="s">
        <v>116</v>
      </c>
      <c r="D164" s="15" t="s">
        <v>78</v>
      </c>
      <c r="E164" s="11"/>
      <c r="G164" s="11"/>
      <c r="H164" s="15">
        <v>52</v>
      </c>
      <c r="I164" s="15" t="s">
        <v>254</v>
      </c>
      <c r="J164" s="15" t="s">
        <v>78</v>
      </c>
      <c r="K164" s="11"/>
    </row>
    <row r="165" spans="1:11">
      <c r="A165" s="11"/>
      <c r="B165" s="15">
        <v>61</v>
      </c>
      <c r="C165" s="15" t="s">
        <v>186</v>
      </c>
      <c r="D165" s="15" t="s">
        <v>79</v>
      </c>
      <c r="E165" s="11"/>
      <c r="G165" s="11"/>
      <c r="H165" s="15">
        <v>61</v>
      </c>
      <c r="I165" s="54" t="s">
        <v>289</v>
      </c>
      <c r="J165" s="15" t="s">
        <v>79</v>
      </c>
      <c r="K165" s="11"/>
    </row>
    <row r="166" spans="1:11">
      <c r="A166" s="11"/>
      <c r="B166" s="15">
        <v>62</v>
      </c>
      <c r="C166" s="15" t="s">
        <v>187</v>
      </c>
      <c r="D166" s="15" t="s">
        <v>79</v>
      </c>
      <c r="E166" s="11"/>
      <c r="G166" s="11"/>
      <c r="H166" s="15">
        <v>62</v>
      </c>
      <c r="I166" s="54" t="s">
        <v>303</v>
      </c>
      <c r="J166" s="15" t="s">
        <v>79</v>
      </c>
      <c r="K166" s="11"/>
    </row>
    <row r="167" spans="1:11">
      <c r="A167" s="11"/>
      <c r="B167" s="11"/>
      <c r="C167" s="11"/>
      <c r="D167" s="11"/>
      <c r="E167" s="11"/>
      <c r="G167" s="11"/>
      <c r="H167" s="11"/>
      <c r="I167" s="11"/>
      <c r="J167" s="11"/>
      <c r="K167" s="11"/>
    </row>
    <row r="168" spans="1:11">
      <c r="A168" s="11"/>
      <c r="B168" s="10" t="s">
        <v>41</v>
      </c>
      <c r="C168" s="16"/>
      <c r="D168" s="16"/>
      <c r="E168" s="11"/>
      <c r="G168" s="11"/>
      <c r="H168" s="10" t="s">
        <v>56</v>
      </c>
      <c r="I168" s="16"/>
      <c r="J168" s="16"/>
      <c r="K168" s="11"/>
    </row>
    <row r="169" spans="1:11">
      <c r="A169" s="11"/>
      <c r="B169" s="13" t="s">
        <v>28</v>
      </c>
      <c r="C169" s="13" t="s">
        <v>3</v>
      </c>
      <c r="D169" s="14" t="s">
        <v>5</v>
      </c>
      <c r="E169" s="11"/>
      <c r="G169" s="11"/>
      <c r="H169" s="13" t="s">
        <v>28</v>
      </c>
      <c r="I169" s="13" t="s">
        <v>3</v>
      </c>
      <c r="J169" s="14" t="s">
        <v>5</v>
      </c>
      <c r="K169" s="11"/>
    </row>
    <row r="170" spans="1:11">
      <c r="A170" s="11"/>
      <c r="B170" s="15">
        <v>11</v>
      </c>
      <c r="C170" s="15" t="s">
        <v>188</v>
      </c>
      <c r="D170" s="15" t="s">
        <v>74</v>
      </c>
      <c r="E170" s="11"/>
      <c r="G170" s="11"/>
      <c r="H170" s="15">
        <v>11</v>
      </c>
      <c r="I170" s="15" t="s">
        <v>283</v>
      </c>
      <c r="J170" s="15" t="s">
        <v>74</v>
      </c>
      <c r="K170" s="11"/>
    </row>
    <row r="171" spans="1:11">
      <c r="A171" s="11"/>
      <c r="B171" s="15">
        <v>12</v>
      </c>
      <c r="C171" s="15" t="s">
        <v>189</v>
      </c>
      <c r="D171" s="15" t="s">
        <v>74</v>
      </c>
      <c r="E171" s="11"/>
      <c r="G171" s="11"/>
      <c r="H171" s="15">
        <v>12</v>
      </c>
      <c r="I171" s="15"/>
      <c r="J171" s="15"/>
      <c r="K171" s="11"/>
    </row>
    <row r="172" spans="1:11">
      <c r="A172" s="11"/>
      <c r="B172" s="15">
        <v>21</v>
      </c>
      <c r="C172" s="15" t="s">
        <v>190</v>
      </c>
      <c r="D172" s="15" t="s">
        <v>75</v>
      </c>
      <c r="E172" s="11"/>
      <c r="G172" s="11"/>
      <c r="H172" s="15">
        <v>21</v>
      </c>
      <c r="I172" s="15" t="s">
        <v>284</v>
      </c>
      <c r="J172" s="15" t="s">
        <v>75</v>
      </c>
      <c r="K172" s="11"/>
    </row>
    <row r="173" spans="1:11">
      <c r="A173" s="11"/>
      <c r="B173" s="15">
        <v>22</v>
      </c>
      <c r="C173" s="15" t="s">
        <v>191</v>
      </c>
      <c r="D173" s="15" t="s">
        <v>75</v>
      </c>
      <c r="E173" s="11"/>
      <c r="G173" s="11"/>
      <c r="H173" s="15">
        <v>22</v>
      </c>
      <c r="I173" s="15" t="s">
        <v>285</v>
      </c>
      <c r="J173" s="15" t="s">
        <v>75</v>
      </c>
      <c r="K173" s="11"/>
    </row>
    <row r="174" spans="1:11">
      <c r="A174" s="11"/>
      <c r="B174" s="15">
        <v>31</v>
      </c>
      <c r="C174" s="15" t="s">
        <v>164</v>
      </c>
      <c r="D174" s="15" t="s">
        <v>76</v>
      </c>
      <c r="E174" s="11"/>
      <c r="G174" s="11"/>
      <c r="H174" s="15">
        <v>31</v>
      </c>
      <c r="I174" s="15" t="s">
        <v>286</v>
      </c>
      <c r="J174" s="15" t="s">
        <v>76</v>
      </c>
      <c r="K174" s="11"/>
    </row>
    <row r="175" spans="1:11">
      <c r="A175" s="11"/>
      <c r="B175" s="15">
        <v>32</v>
      </c>
      <c r="C175" s="15" t="s">
        <v>192</v>
      </c>
      <c r="D175" s="15" t="s">
        <v>76</v>
      </c>
      <c r="E175" s="11"/>
      <c r="G175" s="11"/>
      <c r="H175" s="15">
        <v>32</v>
      </c>
      <c r="I175" s="15" t="s">
        <v>276</v>
      </c>
      <c r="J175" s="15" t="s">
        <v>76</v>
      </c>
      <c r="K175" s="11"/>
    </row>
    <row r="176" spans="1:11">
      <c r="A176" s="11"/>
      <c r="B176" s="15">
        <v>41</v>
      </c>
      <c r="C176" s="15" t="s">
        <v>193</v>
      </c>
      <c r="D176" s="15" t="s">
        <v>77</v>
      </c>
      <c r="E176" s="11"/>
      <c r="G176" s="11"/>
      <c r="H176" s="15">
        <v>41</v>
      </c>
      <c r="I176" s="15" t="s">
        <v>287</v>
      </c>
      <c r="J176" s="15" t="s">
        <v>77</v>
      </c>
      <c r="K176" s="11"/>
    </row>
    <row r="177" spans="1:11">
      <c r="A177" s="11"/>
      <c r="B177" s="15">
        <v>42</v>
      </c>
      <c r="C177" s="15" t="s">
        <v>194</v>
      </c>
      <c r="D177" s="15" t="s">
        <v>77</v>
      </c>
      <c r="E177" s="11"/>
      <c r="G177" s="11"/>
      <c r="H177" s="15">
        <v>42</v>
      </c>
      <c r="I177" s="15" t="s">
        <v>288</v>
      </c>
      <c r="J177" s="15" t="s">
        <v>77</v>
      </c>
      <c r="K177" s="11"/>
    </row>
    <row r="178" spans="1:11">
      <c r="A178" s="11"/>
      <c r="B178" s="15">
        <v>51</v>
      </c>
      <c r="C178" s="15" t="s">
        <v>195</v>
      </c>
      <c r="D178" s="15" t="s">
        <v>78</v>
      </c>
      <c r="E178" s="11"/>
      <c r="G178" s="11"/>
      <c r="H178" s="15">
        <v>51</v>
      </c>
      <c r="I178" s="15" t="s">
        <v>280</v>
      </c>
      <c r="J178" s="15" t="s">
        <v>78</v>
      </c>
      <c r="K178" s="11"/>
    </row>
    <row r="179" spans="1:11">
      <c r="A179" s="11"/>
      <c r="B179" s="15">
        <v>52</v>
      </c>
      <c r="C179" s="15" t="s">
        <v>196</v>
      </c>
      <c r="D179" s="15" t="s">
        <v>78</v>
      </c>
      <c r="E179" s="11"/>
      <c r="G179" s="11"/>
      <c r="H179" s="15">
        <v>52</v>
      </c>
      <c r="I179" s="15" t="s">
        <v>281</v>
      </c>
      <c r="J179" s="15" t="s">
        <v>78</v>
      </c>
      <c r="K179" s="11"/>
    </row>
    <row r="180" spans="1:11">
      <c r="A180" s="11"/>
      <c r="B180" s="15">
        <v>61</v>
      </c>
      <c r="C180" s="54" t="s">
        <v>150</v>
      </c>
      <c r="D180" s="15" t="s">
        <v>79</v>
      </c>
      <c r="E180" s="11"/>
      <c r="G180" s="11"/>
      <c r="H180" s="15">
        <v>61</v>
      </c>
      <c r="I180" s="15" t="s">
        <v>289</v>
      </c>
      <c r="J180" s="15" t="s">
        <v>79</v>
      </c>
      <c r="K180" s="11"/>
    </row>
    <row r="181" spans="1:11">
      <c r="A181" s="11"/>
      <c r="B181" s="15">
        <v>62</v>
      </c>
      <c r="C181" s="54" t="s">
        <v>117</v>
      </c>
      <c r="D181" s="15" t="s">
        <v>79</v>
      </c>
      <c r="E181" s="11"/>
      <c r="G181" s="11"/>
      <c r="H181" s="15">
        <v>62</v>
      </c>
      <c r="I181" s="15" t="s">
        <v>290</v>
      </c>
      <c r="J181" s="15" t="s">
        <v>79</v>
      </c>
      <c r="K181" s="11"/>
    </row>
    <row r="182" spans="1:11">
      <c r="A182" s="11"/>
      <c r="B182" s="11"/>
      <c r="C182" s="11"/>
      <c r="D182" s="11"/>
      <c r="E182" s="11"/>
      <c r="G182" s="11"/>
      <c r="H182" s="11"/>
      <c r="I182" s="11"/>
      <c r="J182" s="11"/>
      <c r="K182" s="11"/>
    </row>
    <row r="183" spans="1:11">
      <c r="A183" s="11"/>
      <c r="B183" s="10" t="s">
        <v>44</v>
      </c>
      <c r="C183" s="16"/>
      <c r="D183" s="16"/>
      <c r="E183" s="11"/>
      <c r="G183" s="11"/>
      <c r="H183" s="10" t="s">
        <v>57</v>
      </c>
      <c r="I183" s="16"/>
      <c r="J183" s="16"/>
      <c r="K183" s="11"/>
    </row>
    <row r="184" spans="1:11">
      <c r="A184" s="11"/>
      <c r="B184" s="13" t="s">
        <v>28</v>
      </c>
      <c r="C184" s="13" t="s">
        <v>3</v>
      </c>
      <c r="D184" s="14" t="s">
        <v>5</v>
      </c>
      <c r="E184" s="11"/>
      <c r="G184" s="11"/>
      <c r="H184" s="13" t="s">
        <v>28</v>
      </c>
      <c r="I184" s="13" t="s">
        <v>3</v>
      </c>
      <c r="J184" s="14" t="s">
        <v>5</v>
      </c>
      <c r="K184" s="11"/>
    </row>
    <row r="185" spans="1:11">
      <c r="A185" s="11"/>
      <c r="B185" s="15">
        <v>33</v>
      </c>
      <c r="C185" s="15" t="s">
        <v>197</v>
      </c>
      <c r="D185" s="15" t="s">
        <v>76</v>
      </c>
      <c r="E185" s="11"/>
      <c r="G185" s="11"/>
      <c r="H185" s="15">
        <v>13</v>
      </c>
      <c r="I185" s="15" t="s">
        <v>298</v>
      </c>
      <c r="J185" s="15" t="s">
        <v>74</v>
      </c>
      <c r="K185" s="11"/>
    </row>
    <row r="186" spans="1:11">
      <c r="A186" s="11"/>
      <c r="B186" s="15"/>
      <c r="C186" s="15"/>
      <c r="D186" s="15"/>
      <c r="E186" s="11"/>
      <c r="G186" s="11"/>
      <c r="H186" s="15">
        <v>43</v>
      </c>
      <c r="I186" s="15" t="s">
        <v>299</v>
      </c>
      <c r="J186" s="15" t="s">
        <v>77</v>
      </c>
      <c r="K186" s="11"/>
    </row>
    <row r="187" spans="1:11">
      <c r="A187" s="11"/>
      <c r="B187" s="15"/>
      <c r="C187" s="15"/>
      <c r="D187" s="15"/>
      <c r="E187" s="11"/>
      <c r="G187" s="11"/>
      <c r="H187" s="15"/>
      <c r="I187" s="15"/>
      <c r="J187" s="15"/>
      <c r="K187" s="11"/>
    </row>
    <row r="188" spans="1:11">
      <c r="A188" s="11"/>
      <c r="B188" s="15"/>
      <c r="C188" s="15"/>
      <c r="D188" s="15"/>
      <c r="E188" s="11"/>
      <c r="G188" s="11"/>
      <c r="H188" s="15"/>
      <c r="I188" s="15"/>
      <c r="J188" s="15"/>
      <c r="K188" s="11"/>
    </row>
    <row r="189" spans="1:11">
      <c r="A189" s="11"/>
      <c r="B189" s="15"/>
      <c r="C189" s="15"/>
      <c r="D189" s="15"/>
      <c r="E189" s="11"/>
      <c r="G189" s="11"/>
      <c r="H189" s="15"/>
      <c r="I189" s="15"/>
      <c r="J189" s="15"/>
      <c r="K189" s="11"/>
    </row>
    <row r="190" spans="1:11">
      <c r="A190" s="11"/>
      <c r="B190" s="15"/>
      <c r="C190" s="15"/>
      <c r="D190" s="15"/>
      <c r="E190" s="11"/>
      <c r="G190" s="11"/>
      <c r="H190" s="15"/>
      <c r="I190" s="15"/>
      <c r="J190" s="15"/>
      <c r="K190" s="11"/>
    </row>
    <row r="191" spans="1:11">
      <c r="A191" s="11"/>
      <c r="B191" s="15"/>
      <c r="C191" s="15"/>
      <c r="D191" s="15"/>
      <c r="E191" s="11"/>
      <c r="G191" s="11"/>
      <c r="H191" s="15"/>
      <c r="I191" s="15"/>
      <c r="J191" s="15"/>
      <c r="K191" s="11"/>
    </row>
    <row r="192" spans="1:11">
      <c r="A192" s="11"/>
      <c r="B192" s="15"/>
      <c r="C192" s="15"/>
      <c r="D192" s="15"/>
      <c r="E192" s="11"/>
      <c r="G192" s="11"/>
      <c r="H192" s="15"/>
      <c r="I192" s="15"/>
      <c r="J192" s="15"/>
      <c r="K192" s="11"/>
    </row>
    <row r="193" spans="1:11">
      <c r="A193" s="11"/>
      <c r="B193" s="15"/>
      <c r="C193" s="15"/>
      <c r="D193" s="15"/>
      <c r="E193" s="11"/>
      <c r="G193" s="11"/>
      <c r="H193" s="15"/>
      <c r="I193" s="15"/>
      <c r="J193" s="15"/>
      <c r="K193" s="11"/>
    </row>
    <row r="194" spans="1:11">
      <c r="A194" s="11"/>
      <c r="B194" s="15"/>
      <c r="C194" s="15"/>
      <c r="D194" s="15"/>
      <c r="E194" s="11"/>
      <c r="G194" s="11"/>
      <c r="H194" s="15"/>
      <c r="I194" s="15"/>
      <c r="J194" s="15"/>
      <c r="K194" s="11"/>
    </row>
    <row r="195" spans="1:11">
      <c r="A195" s="11"/>
      <c r="B195" s="15"/>
      <c r="C195" s="15"/>
      <c r="D195" s="15"/>
      <c r="E195" s="11"/>
      <c r="G195" s="11"/>
      <c r="H195" s="15"/>
      <c r="I195" s="15"/>
      <c r="J195" s="15"/>
      <c r="K195" s="11"/>
    </row>
    <row r="196" spans="1:11">
      <c r="A196" s="11"/>
      <c r="B196" s="15"/>
      <c r="C196" s="15"/>
      <c r="D196" s="15"/>
      <c r="E196" s="11"/>
      <c r="G196" s="11"/>
      <c r="H196" s="15"/>
      <c r="I196" s="15"/>
      <c r="J196" s="15"/>
      <c r="K196" s="11"/>
    </row>
    <row r="197" spans="1:11">
      <c r="A197" s="11"/>
      <c r="B197" s="11"/>
      <c r="C197" s="11"/>
      <c r="D197" s="11"/>
      <c r="E197" s="11"/>
      <c r="G197" s="11"/>
      <c r="H197" s="11"/>
      <c r="I197" s="11"/>
      <c r="J197" s="11"/>
      <c r="K197" s="11"/>
    </row>
    <row r="198" spans="1:11">
      <c r="A198" s="11"/>
      <c r="B198" s="10" t="s">
        <v>43</v>
      </c>
      <c r="C198" s="16"/>
      <c r="D198" s="16"/>
      <c r="E198" s="11"/>
      <c r="G198" s="11"/>
      <c r="H198" s="10" t="s">
        <v>58</v>
      </c>
      <c r="I198" s="16"/>
      <c r="J198" s="16"/>
      <c r="K198" s="11"/>
    </row>
    <row r="199" spans="1:11">
      <c r="A199" s="11"/>
      <c r="B199" s="13" t="s">
        <v>28</v>
      </c>
      <c r="C199" s="13" t="s">
        <v>3</v>
      </c>
      <c r="D199" s="14" t="s">
        <v>5</v>
      </c>
      <c r="E199" s="11"/>
      <c r="G199" s="11"/>
      <c r="H199" s="13" t="s">
        <v>28</v>
      </c>
      <c r="I199" s="13" t="s">
        <v>3</v>
      </c>
      <c r="J199" s="14" t="s">
        <v>5</v>
      </c>
      <c r="K199" s="11"/>
    </row>
    <row r="200" spans="1:11">
      <c r="A200" s="11"/>
      <c r="B200" s="15">
        <v>43</v>
      </c>
      <c r="C200" s="15" t="s">
        <v>198</v>
      </c>
      <c r="D200" s="15" t="s">
        <v>77</v>
      </c>
      <c r="E200" s="11"/>
      <c r="G200" s="11"/>
      <c r="H200" s="15">
        <v>23</v>
      </c>
      <c r="I200" s="15" t="s">
        <v>300</v>
      </c>
      <c r="J200" s="15" t="s">
        <v>75</v>
      </c>
      <c r="K200" s="11"/>
    </row>
    <row r="201" spans="1:11">
      <c r="A201" s="11"/>
      <c r="B201" s="15">
        <v>33</v>
      </c>
      <c r="C201" s="15" t="s">
        <v>197</v>
      </c>
      <c r="D201" s="15" t="s">
        <v>76</v>
      </c>
      <c r="E201" s="11"/>
      <c r="G201" s="11"/>
      <c r="H201" s="15">
        <v>33</v>
      </c>
      <c r="I201" s="15" t="s">
        <v>301</v>
      </c>
      <c r="J201" s="15" t="s">
        <v>76</v>
      </c>
      <c r="K201" s="11"/>
    </row>
    <row r="202" spans="1:11">
      <c r="A202" s="11"/>
      <c r="B202" s="15"/>
      <c r="C202" s="15"/>
      <c r="D202" s="15"/>
      <c r="E202" s="11"/>
      <c r="G202" s="11"/>
      <c r="H202" s="15">
        <v>43</v>
      </c>
      <c r="I202" s="54" t="s">
        <v>304</v>
      </c>
      <c r="J202" s="15" t="s">
        <v>77</v>
      </c>
      <c r="K202" s="11"/>
    </row>
    <row r="203" spans="1:11">
      <c r="A203" s="11"/>
      <c r="B203" s="15"/>
      <c r="C203" s="15"/>
      <c r="D203" s="15"/>
      <c r="E203" s="11"/>
      <c r="G203" s="11"/>
      <c r="H203" s="15">
        <v>13</v>
      </c>
      <c r="I203" s="15" t="s">
        <v>306</v>
      </c>
      <c r="J203" s="15" t="s">
        <v>74</v>
      </c>
      <c r="K203" s="11"/>
    </row>
    <row r="204" spans="1:11">
      <c r="A204" s="11"/>
      <c r="B204" s="15"/>
      <c r="C204" s="15"/>
      <c r="D204" s="15"/>
      <c r="E204" s="11"/>
      <c r="G204" s="11"/>
      <c r="H204" s="15"/>
      <c r="I204" s="15"/>
      <c r="J204" s="15"/>
      <c r="K204" s="11"/>
    </row>
    <row r="205" spans="1:11">
      <c r="A205" s="11"/>
      <c r="B205" s="15"/>
      <c r="C205" s="15"/>
      <c r="D205" s="15"/>
      <c r="E205" s="11"/>
      <c r="G205" s="11"/>
      <c r="H205" s="15"/>
      <c r="I205" s="15"/>
      <c r="J205" s="15"/>
      <c r="K205" s="11"/>
    </row>
    <row r="206" spans="1:11">
      <c r="A206" s="11"/>
      <c r="B206" s="15"/>
      <c r="C206" s="15"/>
      <c r="D206" s="15"/>
      <c r="E206" s="11"/>
      <c r="G206" s="11"/>
      <c r="H206" s="15"/>
      <c r="I206" s="15"/>
      <c r="J206" s="15"/>
      <c r="K206" s="11"/>
    </row>
    <row r="207" spans="1:11">
      <c r="A207" s="11"/>
      <c r="B207" s="15"/>
      <c r="C207" s="15"/>
      <c r="D207" s="15"/>
      <c r="E207" s="11"/>
      <c r="G207" s="11"/>
      <c r="H207" s="15"/>
      <c r="I207" s="15"/>
      <c r="J207" s="15"/>
      <c r="K207" s="11"/>
    </row>
    <row r="208" spans="1:11">
      <c r="A208" s="11"/>
      <c r="B208" s="15"/>
      <c r="C208" s="15"/>
      <c r="D208" s="15"/>
      <c r="E208" s="11"/>
      <c r="G208" s="11"/>
      <c r="H208" s="15"/>
      <c r="I208" s="15"/>
      <c r="J208" s="15"/>
      <c r="K208" s="11"/>
    </row>
    <row r="209" spans="1:11">
      <c r="A209" s="11"/>
      <c r="B209" s="15"/>
      <c r="C209" s="15"/>
      <c r="D209" s="15"/>
      <c r="E209" s="11"/>
      <c r="G209" s="11"/>
      <c r="H209" s="15"/>
      <c r="I209" s="15"/>
      <c r="J209" s="15"/>
      <c r="K209" s="11"/>
    </row>
    <row r="210" spans="1:11">
      <c r="A210" s="11"/>
      <c r="B210" s="15"/>
      <c r="C210" s="15"/>
      <c r="D210" s="15"/>
      <c r="E210" s="11"/>
      <c r="G210" s="11"/>
      <c r="H210" s="15"/>
      <c r="I210" s="15"/>
      <c r="J210" s="15"/>
      <c r="K210" s="11"/>
    </row>
    <row r="211" spans="1:11">
      <c r="A211" s="11"/>
      <c r="B211" s="15"/>
      <c r="C211" s="15"/>
      <c r="D211" s="15"/>
      <c r="E211" s="11"/>
      <c r="G211" s="11"/>
      <c r="H211" s="15"/>
      <c r="I211" s="15"/>
      <c r="J211" s="15"/>
      <c r="K211" s="11"/>
    </row>
    <row r="212" spans="1:11">
      <c r="A212" s="11"/>
      <c r="B212" s="11"/>
      <c r="C212" s="11"/>
      <c r="D212" s="11"/>
      <c r="E212" s="11"/>
      <c r="G212" s="11"/>
      <c r="H212" s="11"/>
      <c r="I212" s="11"/>
      <c r="J212" s="11"/>
      <c r="K212" s="11"/>
    </row>
    <row r="213" spans="1:11">
      <c r="A213" s="11"/>
      <c r="B213" s="10" t="s">
        <v>42</v>
      </c>
      <c r="C213" s="16"/>
      <c r="D213" s="16"/>
      <c r="E213" s="11"/>
      <c r="G213" s="11"/>
      <c r="H213" s="10" t="s">
        <v>59</v>
      </c>
      <c r="I213" s="16"/>
      <c r="J213" s="16"/>
      <c r="K213" s="11"/>
    </row>
    <row r="214" spans="1:11">
      <c r="A214" s="11"/>
      <c r="B214" s="13" t="s">
        <v>28</v>
      </c>
      <c r="C214" s="13" t="s">
        <v>3</v>
      </c>
      <c r="D214" s="14" t="s">
        <v>5</v>
      </c>
      <c r="E214" s="11"/>
      <c r="G214" s="11"/>
      <c r="H214" s="13" t="s">
        <v>28</v>
      </c>
      <c r="I214" s="13" t="s">
        <v>3</v>
      </c>
      <c r="J214" s="14" t="s">
        <v>5</v>
      </c>
      <c r="K214" s="11"/>
    </row>
    <row r="215" spans="1:11">
      <c r="A215" s="11"/>
      <c r="B215" s="15">
        <v>23</v>
      </c>
      <c r="C215" s="15" t="s">
        <v>199</v>
      </c>
      <c r="D215" s="15" t="s">
        <v>75</v>
      </c>
      <c r="E215" s="11"/>
      <c r="G215" s="11"/>
      <c r="H215" s="15">
        <v>33</v>
      </c>
      <c r="I215" s="15" t="s">
        <v>302</v>
      </c>
      <c r="J215" s="15" t="s">
        <v>76</v>
      </c>
      <c r="K215" s="11"/>
    </row>
    <row r="216" spans="1:11">
      <c r="A216" s="11"/>
      <c r="B216" s="15">
        <v>33</v>
      </c>
      <c r="C216" s="15" t="s">
        <v>200</v>
      </c>
      <c r="D216" s="15" t="s">
        <v>76</v>
      </c>
      <c r="E216" s="11"/>
      <c r="G216" s="11"/>
      <c r="H216" s="15">
        <v>43</v>
      </c>
      <c r="I216" s="15" t="s">
        <v>269</v>
      </c>
      <c r="J216" s="15" t="s">
        <v>77</v>
      </c>
      <c r="K216" s="11"/>
    </row>
    <row r="217" spans="1:11">
      <c r="A217" s="11"/>
      <c r="B217" s="15">
        <v>43</v>
      </c>
      <c r="C217" s="15" t="s">
        <v>201</v>
      </c>
      <c r="D217" s="15" t="s">
        <v>77</v>
      </c>
      <c r="E217" s="11"/>
      <c r="G217" s="11"/>
      <c r="H217" s="15">
        <v>13</v>
      </c>
      <c r="I217" s="15" t="s">
        <v>306</v>
      </c>
      <c r="J217" s="15" t="s">
        <v>74</v>
      </c>
      <c r="K217" s="11"/>
    </row>
    <row r="218" spans="1:11">
      <c r="A218" s="11"/>
      <c r="B218" s="15"/>
      <c r="C218" s="15"/>
      <c r="D218" s="15"/>
      <c r="E218" s="11"/>
      <c r="G218" s="11"/>
      <c r="H218" s="15">
        <v>23</v>
      </c>
      <c r="I218" s="15" t="s">
        <v>315</v>
      </c>
      <c r="J218" s="15" t="s">
        <v>316</v>
      </c>
      <c r="K218" s="11"/>
    </row>
    <row r="219" spans="1:11">
      <c r="A219" s="11"/>
      <c r="B219" s="15"/>
      <c r="C219" s="15"/>
      <c r="D219" s="15"/>
      <c r="E219" s="11"/>
      <c r="G219" s="11"/>
      <c r="H219" s="15"/>
      <c r="I219" s="15"/>
      <c r="J219" s="15"/>
      <c r="K219" s="11"/>
    </row>
    <row r="220" spans="1:11">
      <c r="A220" s="11"/>
      <c r="B220" s="15"/>
      <c r="C220" s="15"/>
      <c r="D220" s="15"/>
      <c r="E220" s="11"/>
      <c r="G220" s="11"/>
      <c r="H220" s="15"/>
      <c r="I220" s="15"/>
      <c r="J220" s="15"/>
      <c r="K220" s="11"/>
    </row>
    <row r="221" spans="1:11">
      <c r="A221" s="11"/>
      <c r="B221" s="15"/>
      <c r="C221" s="15"/>
      <c r="D221" s="15"/>
      <c r="E221" s="11"/>
      <c r="G221" s="11"/>
      <c r="H221" s="15"/>
      <c r="I221" s="15"/>
      <c r="J221" s="15"/>
      <c r="K221" s="11"/>
    </row>
    <row r="222" spans="1:11">
      <c r="A222" s="11"/>
      <c r="B222" s="15"/>
      <c r="C222" s="15"/>
      <c r="D222" s="15"/>
      <c r="E222" s="11"/>
      <c r="G222" s="11"/>
      <c r="H222" s="15"/>
      <c r="I222" s="15"/>
      <c r="J222" s="15"/>
      <c r="K222" s="11"/>
    </row>
    <row r="223" spans="1:11">
      <c r="A223" s="11"/>
      <c r="B223" s="15"/>
      <c r="C223" s="15"/>
      <c r="D223" s="15"/>
      <c r="E223" s="11"/>
      <c r="G223" s="11"/>
      <c r="H223" s="15"/>
      <c r="I223" s="15"/>
      <c r="J223" s="15"/>
      <c r="K223" s="11"/>
    </row>
    <row r="224" spans="1:11">
      <c r="A224" s="11"/>
      <c r="B224" s="15"/>
      <c r="C224" s="15"/>
      <c r="D224" s="15"/>
      <c r="E224" s="11"/>
      <c r="G224" s="11"/>
      <c r="H224" s="15"/>
      <c r="I224" s="15"/>
      <c r="J224" s="15"/>
      <c r="K224" s="11"/>
    </row>
    <row r="225" spans="1:11">
      <c r="A225" s="11"/>
      <c r="B225" s="15"/>
      <c r="C225" s="15"/>
      <c r="D225" s="15"/>
      <c r="E225" s="11"/>
      <c r="G225" s="11"/>
      <c r="H225" s="15"/>
      <c r="I225" s="15"/>
      <c r="J225" s="15"/>
      <c r="K225" s="11"/>
    </row>
    <row r="226" spans="1:11">
      <c r="A226" s="11"/>
      <c r="B226" s="15"/>
      <c r="C226" s="15"/>
      <c r="D226" s="15"/>
      <c r="E226" s="11"/>
      <c r="G226" s="11"/>
      <c r="H226" s="15"/>
      <c r="I226" s="15"/>
      <c r="J226" s="15"/>
      <c r="K226" s="11"/>
    </row>
    <row r="227" spans="1:11">
      <c r="A227" s="11"/>
      <c r="B227" s="11"/>
      <c r="C227" s="11"/>
      <c r="D227" s="11"/>
      <c r="E227" s="11"/>
      <c r="G227" s="11"/>
      <c r="H227" s="11"/>
      <c r="I227" s="11"/>
      <c r="J227" s="11"/>
      <c r="K227" s="11"/>
    </row>
  </sheetData>
  <sheetProtection sheet="1" objects="1" scenarios="1" selectLockedCells="1"/>
  <mergeCells count="2">
    <mergeCell ref="B2:D2"/>
    <mergeCell ref="H2:J2"/>
  </mergeCells>
  <pageMargins left="0.31496062992125984" right="0.31496062992125984" top="0.74803149606299213" bottom="0.74803149606299213" header="0.31496062992125984" footer="0.31496062992125984"/>
  <pageSetup paperSize="9" scale="83" orientation="portrait" horizontalDpi="300" verticalDpi="300" r:id="rId1"/>
  <rowBreaks count="3" manualBreakCount="3">
    <brk id="61" max="16383" man="1"/>
    <brk id="121" max="16383" man="1"/>
    <brk id="18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sqref="A1:XFD1048576"/>
    </sheetView>
  </sheetViews>
  <sheetFormatPr defaultRowHeight="15"/>
  <cols>
    <col min="1" max="16384" width="9.140625" style="3"/>
  </cols>
  <sheetData>
    <row r="1" spans="1:8">
      <c r="A1" s="3" t="s">
        <v>10</v>
      </c>
      <c r="D1" s="3" t="s">
        <v>11</v>
      </c>
      <c r="G1" s="3" t="s">
        <v>12</v>
      </c>
    </row>
    <row r="2" spans="1:8">
      <c r="A2" s="3" t="s">
        <v>2</v>
      </c>
      <c r="B2" s="3" t="s">
        <v>10</v>
      </c>
      <c r="D2" s="3" t="s">
        <v>2</v>
      </c>
      <c r="E2" s="3" t="s">
        <v>10</v>
      </c>
      <c r="G2" s="3" t="s">
        <v>2</v>
      </c>
      <c r="H2" s="3" t="s">
        <v>10</v>
      </c>
    </row>
    <row r="3" spans="1:8">
      <c r="A3" s="3">
        <v>1</v>
      </c>
      <c r="B3" s="3">
        <v>12</v>
      </c>
      <c r="D3" s="3">
        <v>1</v>
      </c>
      <c r="E3" s="3">
        <v>12</v>
      </c>
      <c r="G3" s="3">
        <v>1</v>
      </c>
      <c r="H3" s="3">
        <v>6</v>
      </c>
    </row>
    <row r="4" spans="1:8">
      <c r="A4" s="3">
        <v>2</v>
      </c>
      <c r="B4" s="3">
        <v>11</v>
      </c>
      <c r="D4" s="3">
        <v>2</v>
      </c>
      <c r="E4" s="3">
        <v>11</v>
      </c>
      <c r="G4" s="3">
        <v>2</v>
      </c>
      <c r="H4" s="3">
        <v>5</v>
      </c>
    </row>
    <row r="5" spans="1:8">
      <c r="A5" s="3">
        <v>3</v>
      </c>
      <c r="B5" s="3">
        <v>10</v>
      </c>
      <c r="D5" s="3">
        <v>3</v>
      </c>
      <c r="E5" s="3">
        <v>10</v>
      </c>
      <c r="G5" s="3">
        <v>3</v>
      </c>
      <c r="H5" s="3">
        <v>4</v>
      </c>
    </row>
    <row r="6" spans="1:8">
      <c r="A6" s="3">
        <v>4</v>
      </c>
      <c r="B6" s="3">
        <v>9</v>
      </c>
      <c r="D6" s="3">
        <v>4</v>
      </c>
      <c r="E6" s="3">
        <v>9</v>
      </c>
      <c r="G6" s="3">
        <v>4</v>
      </c>
      <c r="H6" s="3">
        <v>3</v>
      </c>
    </row>
    <row r="7" spans="1:8">
      <c r="A7" s="3">
        <v>5</v>
      </c>
      <c r="B7" s="3">
        <v>8</v>
      </c>
      <c r="D7" s="3">
        <v>5</v>
      </c>
      <c r="E7" s="3">
        <v>8</v>
      </c>
      <c r="G7" s="3">
        <v>5</v>
      </c>
      <c r="H7" s="3">
        <v>2</v>
      </c>
    </row>
    <row r="8" spans="1:8">
      <c r="A8" s="3">
        <v>6</v>
      </c>
      <c r="B8" s="3">
        <v>7</v>
      </c>
      <c r="D8" s="3">
        <v>6</v>
      </c>
      <c r="E8" s="3">
        <v>7</v>
      </c>
      <c r="G8" s="3">
        <v>6</v>
      </c>
      <c r="H8" s="3">
        <v>1</v>
      </c>
    </row>
    <row r="9" spans="1:8">
      <c r="A9" s="3">
        <v>7</v>
      </c>
      <c r="B9" s="3">
        <v>6</v>
      </c>
    </row>
    <row r="10" spans="1:8">
      <c r="A10" s="3">
        <v>8</v>
      </c>
      <c r="B10" s="3">
        <v>5</v>
      </c>
    </row>
    <row r="11" spans="1:8">
      <c r="A11" s="3">
        <v>9</v>
      </c>
      <c r="B11" s="3">
        <v>4</v>
      </c>
    </row>
    <row r="12" spans="1:8">
      <c r="A12" s="3">
        <v>10</v>
      </c>
      <c r="B12" s="3">
        <v>3</v>
      </c>
    </row>
    <row r="13" spans="1:8">
      <c r="A13" s="3">
        <v>11</v>
      </c>
      <c r="B13" s="3">
        <v>2</v>
      </c>
    </row>
    <row r="14" spans="1:8">
      <c r="A14" s="3">
        <v>12</v>
      </c>
      <c r="B14" s="3">
        <v>1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37</vt:i4>
      </vt:variant>
    </vt:vector>
  </HeadingPairs>
  <TitlesOfParts>
    <vt:vector size="42" baseType="lpstr">
      <vt:lpstr>Team Points</vt:lpstr>
      <vt:lpstr>Girls</vt:lpstr>
      <vt:lpstr>Boys</vt:lpstr>
      <vt:lpstr>Names</vt:lpstr>
      <vt:lpstr>Points</vt:lpstr>
      <vt:lpstr>A_Final_Points</vt:lpstr>
      <vt:lpstr>B_Final_Points</vt:lpstr>
      <vt:lpstr>Points</vt:lpstr>
      <vt:lpstr>Boys!Print_Area</vt:lpstr>
      <vt:lpstr>Girls!Print_Area</vt:lpstr>
      <vt:lpstr>'Team Points'!Print_Area</vt:lpstr>
      <vt:lpstr>Boys!Print_Titles</vt:lpstr>
      <vt:lpstr>Girls!Print_Titles</vt:lpstr>
      <vt:lpstr>Year7Boys100m</vt:lpstr>
      <vt:lpstr>Year7Boys100mCat1_4</vt:lpstr>
      <vt:lpstr>Year7Boys1500m</vt:lpstr>
      <vt:lpstr>Year7Boys200m</vt:lpstr>
      <vt:lpstr>Year7Boys300m</vt:lpstr>
      <vt:lpstr>Year7Boys4x100mRelay</vt:lpstr>
      <vt:lpstr>Year7Boys800m</vt:lpstr>
      <vt:lpstr>Year7BoysDiscus</vt:lpstr>
      <vt:lpstr>Year7BoysHighJump</vt:lpstr>
      <vt:lpstr>Year7BoysHurdles</vt:lpstr>
      <vt:lpstr>Year7BoysJavelin</vt:lpstr>
      <vt:lpstr>Year7BoysJavelinCat1_4</vt:lpstr>
      <vt:lpstr>Year7BoysLongJump</vt:lpstr>
      <vt:lpstr>Year7BoysShot</vt:lpstr>
      <vt:lpstr>Year7BoysShotCat1_4</vt:lpstr>
      <vt:lpstr>Year7Girls100m</vt:lpstr>
      <vt:lpstr>Year7Girls100mCat1_4</vt:lpstr>
      <vt:lpstr>Year7Girls1500m</vt:lpstr>
      <vt:lpstr>Year7Girls200m</vt:lpstr>
      <vt:lpstr>Year7Girls4x100mRelay</vt:lpstr>
      <vt:lpstr>Year7Girls800m</vt:lpstr>
      <vt:lpstr>Year7GirlsDiscus</vt:lpstr>
      <vt:lpstr>Year7GirlsHighJump</vt:lpstr>
      <vt:lpstr>Year7GirlsHurdles</vt:lpstr>
      <vt:lpstr>Year7GirlsJavelin</vt:lpstr>
      <vt:lpstr>Year7GirlsJavelinCat1_4</vt:lpstr>
      <vt:lpstr>Year7GirlsLongJump</vt:lpstr>
      <vt:lpstr>Year7GirlsShot</vt:lpstr>
      <vt:lpstr>Year7GirlsShotCat1_4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John Pownceby</cp:lastModifiedBy>
  <cp:lastPrinted>2014-06-25T08:31:21Z</cp:lastPrinted>
  <dcterms:created xsi:type="dcterms:W3CDTF">2014-06-24T07:36:43Z</dcterms:created>
  <dcterms:modified xsi:type="dcterms:W3CDTF">2014-06-27T09:34:28Z</dcterms:modified>
</cp:coreProperties>
</file>